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2" documentId="8_{467CA5A0-A92C-4B78-BCAE-BF8A220BC2D5}" xr6:coauthVersionLast="47" xr6:coauthVersionMax="47" xr10:uidLastSave="{2AE6C3B8-1D46-400F-8A41-B111408C1049}"/>
  <bookViews>
    <workbookView xWindow="-120" yWindow="-120" windowWidth="25440" windowHeight="15390" activeTab="4" xr2:uid="{00000000-000D-0000-FFFF-FFFF00000000}"/>
  </bookViews>
  <sheets>
    <sheet name="Naslovna stranica" sheetId="6" r:id="rId1"/>
    <sheet name="Sažetak" sheetId="4" r:id="rId2"/>
    <sheet name="Plan prihoda i primitaka" sheetId="3" r:id="rId3"/>
    <sheet name="Plan rashoda i izdataka" sheetId="1" r:id="rId4"/>
    <sheet name="List2" sheetId="8" r:id="rId5"/>
  </sheets>
  <definedNames>
    <definedName name="_xlnm._FilterDatabase" localSheetId="3" hidden="1">'Plan rashoda i izdataka'!$C$44:$C$287</definedName>
    <definedName name="_xlnm.Print_Titles" localSheetId="3">'Plan rashoda i izdataka'!$46:$46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8" i="1" l="1"/>
  <c r="E104" i="1"/>
  <c r="F203" i="1"/>
  <c r="G203" i="1"/>
  <c r="H203" i="1"/>
  <c r="E203" i="1"/>
  <c r="H242" i="1" l="1"/>
  <c r="G242" i="1"/>
  <c r="F242" i="1"/>
  <c r="E242" i="1"/>
  <c r="D242" i="1"/>
  <c r="E164" i="1"/>
  <c r="F164" i="1"/>
  <c r="G164" i="1"/>
  <c r="H164" i="1"/>
  <c r="D164" i="1"/>
  <c r="D49" i="1"/>
  <c r="E49" i="1"/>
  <c r="F49" i="1"/>
  <c r="G49" i="1"/>
  <c r="H49" i="1"/>
  <c r="D69" i="1"/>
  <c r="E69" i="1"/>
  <c r="F69" i="1"/>
  <c r="G69" i="1"/>
  <c r="H69" i="1"/>
  <c r="D76" i="1"/>
  <c r="E76" i="1"/>
  <c r="F76" i="1"/>
  <c r="G76" i="1"/>
  <c r="H76" i="1"/>
  <c r="D179" i="1"/>
  <c r="E179" i="1"/>
  <c r="F179" i="1"/>
  <c r="G179" i="1"/>
  <c r="H179" i="1"/>
  <c r="D192" i="1"/>
  <c r="E192" i="1"/>
  <c r="F192" i="1"/>
  <c r="G192" i="1"/>
  <c r="H192" i="1"/>
  <c r="D203" i="1"/>
  <c r="D224" i="1"/>
  <c r="E224" i="1"/>
  <c r="F224" i="1"/>
  <c r="G224" i="1"/>
  <c r="H224" i="1"/>
  <c r="D233" i="1"/>
  <c r="E233" i="1"/>
  <c r="F233" i="1"/>
  <c r="G233" i="1"/>
  <c r="H233" i="1"/>
  <c r="D257" i="1"/>
  <c r="E257" i="1"/>
  <c r="F257" i="1"/>
  <c r="G257" i="1"/>
  <c r="H257" i="1"/>
  <c r="D259" i="1"/>
  <c r="E259" i="1"/>
  <c r="F259" i="1"/>
  <c r="G259" i="1"/>
  <c r="H259" i="1"/>
  <c r="D261" i="1"/>
  <c r="E261" i="1"/>
  <c r="F261" i="1"/>
  <c r="G261" i="1"/>
  <c r="H261" i="1"/>
  <c r="G262" i="1"/>
  <c r="E263" i="1"/>
  <c r="D264" i="1"/>
  <c r="E264" i="1"/>
  <c r="F264" i="1"/>
  <c r="F262" i="1" s="1"/>
  <c r="H264" i="1"/>
  <c r="H262" i="1" s="1"/>
  <c r="D266" i="1"/>
  <c r="E266" i="1"/>
  <c r="F266" i="1"/>
  <c r="G266" i="1"/>
  <c r="H266" i="1"/>
  <c r="G269" i="1"/>
  <c r="H269" i="1"/>
  <c r="D270" i="1"/>
  <c r="E270" i="1"/>
  <c r="F270" i="1"/>
  <c r="D272" i="1"/>
  <c r="E272" i="1"/>
  <c r="F272" i="1"/>
  <c r="D273" i="1"/>
  <c r="F273" i="1"/>
  <c r="H30" i="1"/>
  <c r="E16" i="1"/>
  <c r="F16" i="1"/>
  <c r="G16" i="1"/>
  <c r="H16" i="1"/>
  <c r="D16" i="1"/>
  <c r="C7" i="3"/>
  <c r="H285" i="1" l="1"/>
  <c r="G285" i="1"/>
  <c r="E269" i="1"/>
  <c r="E48" i="1"/>
  <c r="E251" i="1" s="1"/>
  <c r="H48" i="1"/>
  <c r="H251" i="1" s="1"/>
  <c r="D48" i="1"/>
  <c r="D251" i="1" s="1"/>
  <c r="G48" i="1"/>
  <c r="G251" i="1" s="1"/>
  <c r="F48" i="1"/>
  <c r="F251" i="1" s="1"/>
  <c r="E262" i="1"/>
  <c r="F269" i="1"/>
  <c r="F285" i="1" s="1"/>
  <c r="E285" i="1" l="1"/>
  <c r="J13" i="4"/>
  <c r="J12" i="4"/>
  <c r="J9" i="4"/>
  <c r="J8" i="4" s="1"/>
  <c r="F8" i="4"/>
  <c r="G11" i="4"/>
  <c r="H11" i="4"/>
  <c r="I11" i="4"/>
  <c r="F11" i="4"/>
  <c r="G8" i="4"/>
  <c r="H8" i="4"/>
  <c r="I8" i="4"/>
  <c r="D25" i="3"/>
  <c r="E25" i="3"/>
  <c r="F25" i="3"/>
  <c r="G25" i="3"/>
  <c r="C25" i="3"/>
  <c r="D17" i="3"/>
  <c r="E17" i="3"/>
  <c r="F17" i="3"/>
  <c r="G17" i="3"/>
  <c r="E15" i="3"/>
  <c r="F15" i="3"/>
  <c r="G15" i="3"/>
  <c r="D15" i="3"/>
  <c r="D7" i="3"/>
  <c r="E7" i="3"/>
  <c r="F7" i="3"/>
  <c r="G7" i="3"/>
  <c r="C15" i="3"/>
  <c r="C6" i="3"/>
  <c r="G30" i="1"/>
  <c r="E8" i="1"/>
  <c r="E19" i="1" s="1"/>
  <c r="F8" i="1"/>
  <c r="F19" i="1" s="1"/>
  <c r="G8" i="1"/>
  <c r="G19" i="1" s="1"/>
  <c r="H8" i="1"/>
  <c r="H19" i="1" s="1"/>
  <c r="D8" i="1"/>
  <c r="D19" i="1" s="1"/>
  <c r="D31" i="1"/>
  <c r="E38" i="1"/>
  <c r="F38" i="1"/>
  <c r="G38" i="1"/>
  <c r="H38" i="1"/>
  <c r="D38" i="1"/>
  <c r="D285" i="1"/>
  <c r="F6" i="3" l="1"/>
  <c r="E6" i="3"/>
  <c r="D6" i="3"/>
  <c r="G6" i="3"/>
  <c r="J11" i="4"/>
  <c r="H14" i="4"/>
  <c r="H29" i="4" s="1"/>
  <c r="G14" i="4"/>
  <c r="G29" i="4" s="1"/>
  <c r="F14" i="4"/>
  <c r="I14" i="4"/>
  <c r="G31" i="1"/>
  <c r="J14" i="4" l="1"/>
  <c r="I29" i="4"/>
  <c r="F29" i="4"/>
  <c r="J29" i="4" l="1"/>
  <c r="E278" i="1" l="1"/>
  <c r="F278" i="1"/>
  <c r="G278" i="1"/>
  <c r="H278" i="1"/>
  <c r="D278" i="1"/>
  <c r="E284" i="1"/>
  <c r="F284" i="1"/>
  <c r="D284" i="1"/>
  <c r="F282" i="1"/>
  <c r="E282" i="1"/>
  <c r="G282" i="1"/>
  <c r="H282" i="1"/>
  <c r="D282" i="1"/>
  <c r="E280" i="1"/>
  <c r="F280" i="1"/>
  <c r="G280" i="1"/>
  <c r="H280" i="1"/>
  <c r="D280" i="1"/>
  <c r="E276" i="1"/>
  <c r="F276" i="1"/>
  <c r="G276" i="1"/>
  <c r="H276" i="1"/>
  <c r="D276" i="1"/>
  <c r="F31" i="1" l="1"/>
  <c r="E31" i="1"/>
  <c r="H31" i="1"/>
</calcChain>
</file>

<file path=xl/sharedStrings.xml><?xml version="1.0" encoding="utf-8"?>
<sst xmlns="http://schemas.openxmlformats.org/spreadsheetml/2006/main" count="545" uniqueCount="229">
  <si>
    <t xml:space="preserve">OSNOVNA ŠKOLA „VAZMOSLAV GRŽALJA“ </t>
  </si>
  <si>
    <t>52420 Buzet, II. Istarske brigade 18</t>
  </si>
  <si>
    <t>Klasa: 400-02/23-01/02</t>
  </si>
  <si>
    <t>Urbroj: 2163-46-01-23-1</t>
  </si>
  <si>
    <t>S PROJEKCIJAMA ZA 2025. I 2026. GODINU</t>
  </si>
  <si>
    <t>I. OPĆI DIO</t>
  </si>
  <si>
    <t>A) SAŽETAK RAČUNA PRIHODA I RASHODA</t>
  </si>
  <si>
    <t>EUR</t>
  </si>
  <si>
    <t>OPIS</t>
  </si>
  <si>
    <t>IZVRŠENJE FINANCIJSKOG PLANA ZA 2022.G.</t>
  </si>
  <si>
    <t>1.IZMJENE I DOPUNE FINANCIJSKOG PLANA ZA 2023.G.</t>
  </si>
  <si>
    <t>FINANCIJSKI PLAN ZA 2024.G.</t>
  </si>
  <si>
    <t>PROJEKCIJA ZA 2025.G.</t>
  </si>
  <si>
    <t>PROJEKCIJA ZA 2026.G.</t>
  </si>
  <si>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</si>
  <si>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</si>
  <si>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</si>
  <si>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</si>
  <si>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</si>
  <si>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</si>
  <si>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</si>
  <si>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</si>
  <si>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</si>
  <si>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</si>
  <si>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NETO FINANCIRANJE</t>
  </si>
  <si>
    <t>C) PRENESENI VIŠAK ILI PRENESENI MANJAK I VIŠEGODIŠNJI PLAN URAVNOTEŽENJA</t>
  </si>
  <si>
    <t>UKUPAN DONOS VIŠKA / MANJKA IZ PRETHODNE(IH) GODINE***</t>
  </si>
  <si>
    <t>VIŠAK / MANJAK IZ PRETHODNE(IH) GODINE KOJI ĆE SE RASPOREDITI / POKRITI</t>
  </si>
  <si>
    <t>VIŠAK / MANJAK + NETO FINANCIRANJE</t>
  </si>
  <si>
    <t>A. RAČUN PRIHODA I RASHODA</t>
  </si>
  <si>
    <t>A.1. PRIHODI POSLOVANJA</t>
  </si>
  <si>
    <t>RAČUN</t>
  </si>
  <si>
    <t>VRSTA PRIHODA I PRIMITAKA</t>
  </si>
  <si>
    <t>UKUPNI PRIHODI / PRIMICI</t>
  </si>
  <si>
    <t>Pomoći od subjekata unutar općeg proračuna</t>
  </si>
  <si>
    <t>Prihodi od imovine</t>
  </si>
  <si>
    <t>Prihodi od upr.i admn.pristojbi po poseb.propisima</t>
  </si>
  <si>
    <t>Prihodi od prodaje prizvoda i pruženih usluga</t>
  </si>
  <si>
    <t>Prihodi iz proračuna</t>
  </si>
  <si>
    <t>Kazne, upravne mjere i ostali prihodi</t>
  </si>
  <si>
    <t>Prihodi od prodaje proizvedene dugotr.imovine</t>
  </si>
  <si>
    <t>VLASTITI IZVORI</t>
  </si>
  <si>
    <t>Višak prihoda - preneseni</t>
  </si>
  <si>
    <t>A.2. PRIHODI POSLOVANJA PO IZVORIMA FINANCIRANJA</t>
  </si>
  <si>
    <t>IZVOR FINAN.</t>
  </si>
  <si>
    <t>NAZIV IZVORA FINANCIRANJA</t>
  </si>
  <si>
    <t>Izvor 1.</t>
  </si>
  <si>
    <t>Opći prihodi i primici</t>
  </si>
  <si>
    <t>Izvor 3.</t>
  </si>
  <si>
    <t xml:space="preserve">Vlastiti prihodi </t>
  </si>
  <si>
    <t>Izvor 4.</t>
  </si>
  <si>
    <t>Prihodi za posebne namjene</t>
  </si>
  <si>
    <t>Izvor 5.</t>
  </si>
  <si>
    <t>Pomoći</t>
  </si>
  <si>
    <t>Izvor 6.</t>
  </si>
  <si>
    <t>Donacije</t>
  </si>
  <si>
    <t>Izvor 7.</t>
  </si>
  <si>
    <t>Prihodi od prodaje nefinanc.imovine</t>
  </si>
  <si>
    <t>A.3. RASHODI POSLOVANJA</t>
  </si>
  <si>
    <t>RASHODI POSLOVANJA</t>
  </si>
  <si>
    <t>RASHODI ZA ZAPOSLENE</t>
  </si>
  <si>
    <t>MATERIJALNI RASHODI</t>
  </si>
  <si>
    <t>FINANCIJSKI RASHODI</t>
  </si>
  <si>
    <t>POMOĆI DANE U INOZEMSTVO I UNUTAR OPĆE DRŽAVE</t>
  </si>
  <si>
    <t>NAKNADE GRAĐANIMA I KUĆANSTVIMA NA TEMELJU OSIG. I DRUGIH NAKNADA</t>
  </si>
  <si>
    <t>OSTALI RASHODI</t>
  </si>
  <si>
    <t>RASHODI ZA NABAVU PREOIZVEDENE DUGOTRAJNE IMOVINE</t>
  </si>
  <si>
    <t>DODATNA ULAGANJA NA GRAĐEVINSKIM OBJEKTIMA</t>
  </si>
  <si>
    <t>UKUPNI RASHODI / IZDACI:</t>
  </si>
  <si>
    <t>A.4. RASHODI POSLOVANJA PO IZVORIMA FINANCIRANJA</t>
  </si>
  <si>
    <t>IZVOR FINANC.</t>
  </si>
  <si>
    <t>OPĆI PRIHODI I PRIMICI</t>
  </si>
  <si>
    <t>VLASTITI PRIHODI</t>
  </si>
  <si>
    <t>PRIHODI ZA POSEBNE NAMJENE</t>
  </si>
  <si>
    <t>POMOĆI</t>
  </si>
  <si>
    <t>DONACIJE</t>
  </si>
  <si>
    <t>PRIH. OD PRODAJE NEFIN. IMOVINE</t>
  </si>
  <si>
    <t>SVEUKUPNO:</t>
  </si>
  <si>
    <t>A.5. RASHODI POSLOVANJA PREMA FUNKCIONALNOJ KLASIFIKACIJI</t>
  </si>
  <si>
    <t>09</t>
  </si>
  <si>
    <t>OBRAZOVANJE</t>
  </si>
  <si>
    <t>091</t>
  </si>
  <si>
    <t>PREDŠKOL. I OSNOVNO OBRAZOVANJE</t>
  </si>
  <si>
    <t>0912</t>
  </si>
  <si>
    <t>OSNOVNO OBRAZOVANJE</t>
  </si>
  <si>
    <t>096</t>
  </si>
  <si>
    <t>DODATNE USLUGE U OBRAZOVANJU</t>
  </si>
  <si>
    <t>II. POSEBNI DIO FINANCIJSKOG PLANA PO IZVORIMA FINANCIRANJA I EKONOMSKOJ KLASIFIKACIJI</t>
  </si>
  <si>
    <t>IF</t>
  </si>
  <si>
    <t>O.Š. Vazmoslav Gržalja, Buzet</t>
  </si>
  <si>
    <t>Redovna djelatnost osnovnih škola - minimalni standard</t>
  </si>
  <si>
    <t>A210101</t>
  </si>
  <si>
    <t>Materijalni rashodi OŠ po kriterijima</t>
  </si>
  <si>
    <t>3</t>
  </si>
  <si>
    <t>32</t>
  </si>
  <si>
    <t>34</t>
  </si>
  <si>
    <t>A210102</t>
  </si>
  <si>
    <t>Materijalni rashodi OŠ po stvarnom trošku</t>
  </si>
  <si>
    <t>37</t>
  </si>
  <si>
    <t>NAKN.GRAĐ.,KUĆANSTVIMA NA TEMELJ.OSIGURANJA I DR.NAKNADE</t>
  </si>
  <si>
    <t>A210103</t>
  </si>
  <si>
    <t>Materijalni rashodi OŠ po stvarnom trošku-drugi izvori</t>
  </si>
  <si>
    <t>A210104</t>
  </si>
  <si>
    <t>Plaće i drugi rashodi za zaposlene osnovnih škola</t>
  </si>
  <si>
    <t>31</t>
  </si>
  <si>
    <t>Redovna djelatnost osnovnih škola - iznad standarda</t>
  </si>
  <si>
    <t>A210201</t>
  </si>
  <si>
    <t>Materijalni rashodi OŠ po stvarnom trošku iznad standarda</t>
  </si>
  <si>
    <t>Programi obrazovanja iznad standarda</t>
  </si>
  <si>
    <t>A230102</t>
  </si>
  <si>
    <t>Županijska natjecanja</t>
  </si>
  <si>
    <t>36</t>
  </si>
  <si>
    <t>38</t>
  </si>
  <si>
    <t>A230104</t>
  </si>
  <si>
    <t>Pomoćnici u nastavi</t>
  </si>
  <si>
    <t>A230106</t>
  </si>
  <si>
    <t>Školska kuhinja</t>
  </si>
  <si>
    <t>4</t>
  </si>
  <si>
    <t>42</t>
  </si>
  <si>
    <t>RASHODI ZA NABAVU PROIZVEDENE DUGOTRAJNE IMOVINE</t>
  </si>
  <si>
    <t>A230107</t>
  </si>
  <si>
    <t>Produženi boravak</t>
  </si>
  <si>
    <t>A230109</t>
  </si>
  <si>
    <t>Mala glagoljaška akademija</t>
  </si>
  <si>
    <t>A230115</t>
  </si>
  <si>
    <t>Ostali programi i projekti</t>
  </si>
  <si>
    <t>A230116</t>
  </si>
  <si>
    <t>Školski list, časopisi i knjige</t>
  </si>
  <si>
    <t>A230117</t>
  </si>
  <si>
    <t>Slobodne aktivnosti</t>
  </si>
  <si>
    <t>A230133</t>
  </si>
  <si>
    <t>Rad s nadarenim učenicima</t>
  </si>
  <si>
    <t>A230140</t>
  </si>
  <si>
    <t>Sufinanciranje redovne djelatnosti</t>
  </si>
  <si>
    <t>A230148</t>
  </si>
  <si>
    <t>Financiranje učenika s posebnim potrebama</t>
  </si>
  <si>
    <t>A230163</t>
  </si>
  <si>
    <t>Izleti i terenska nastava</t>
  </si>
  <si>
    <t>A230171</t>
  </si>
  <si>
    <t>Školska sportska društva</t>
  </si>
  <si>
    <t>A230184</t>
  </si>
  <si>
    <t>Zavičajna nastava</t>
  </si>
  <si>
    <t>A230197</t>
  </si>
  <si>
    <t>Projekt "Osiguranje prehrane djece u osnovnim školama"</t>
  </si>
  <si>
    <t>A230199</t>
  </si>
  <si>
    <t>Školska shema</t>
  </si>
  <si>
    <t>A230202</t>
  </si>
  <si>
    <t>Građanski odgoj</t>
  </si>
  <si>
    <t>A230203</t>
  </si>
  <si>
    <t>Medni dani</t>
  </si>
  <si>
    <t>A230208</t>
  </si>
  <si>
    <t>Prehrana za učenike OŠ</t>
  </si>
  <si>
    <t>A230209</t>
  </si>
  <si>
    <t>Menstrualne higij.potrepštine</t>
  </si>
  <si>
    <t>Investicijsko održavanje osnovnih škola</t>
  </si>
  <si>
    <t>A240101</t>
  </si>
  <si>
    <t>Investicijsko održavanje OŠ -minimalni standard</t>
  </si>
  <si>
    <t>A240102</t>
  </si>
  <si>
    <t>Investicijsko održavanje OŠ -iznad standarda</t>
  </si>
  <si>
    <t>A240103</t>
  </si>
  <si>
    <t>Investicijsko održavanje OŠ- ostali proračuni</t>
  </si>
  <si>
    <t>Kapitalna ulaganja u osnovne škole</t>
  </si>
  <si>
    <t>K240311</t>
  </si>
  <si>
    <t>Ulaganja u osnovne škole</t>
  </si>
  <si>
    <t>DODATNA ULAG. NA GRAĐEVINSKIM OBJEKT.</t>
  </si>
  <si>
    <t>K240319</t>
  </si>
  <si>
    <t>Fotonaponske elektrane kod osnovnih škola</t>
  </si>
  <si>
    <t>Opremanje u osnovnim školama</t>
  </si>
  <si>
    <t>K240501</t>
  </si>
  <si>
    <t>Školski namještaj i oprema</t>
  </si>
  <si>
    <t>K240502</t>
  </si>
  <si>
    <t>Opremanje knjižnica</t>
  </si>
  <si>
    <t>9108</t>
  </si>
  <si>
    <t>MOZAIK 4</t>
  </si>
  <si>
    <t>T910801</t>
  </si>
  <si>
    <t>Provedba projekta MOZAIK 4</t>
  </si>
  <si>
    <t>MOZAIK 5</t>
  </si>
  <si>
    <t>T921101</t>
  </si>
  <si>
    <t>Provedba projekta MOZAIK 5</t>
  </si>
  <si>
    <t>MOZAIK 6</t>
  </si>
  <si>
    <t>T921201</t>
  </si>
  <si>
    <t>Provedba projekta MOZAIK 6</t>
  </si>
  <si>
    <t>10410 O.Š. Vazmoslav Gržalja, Buzet</t>
  </si>
  <si>
    <t>IZVORI FINANCIRANJA</t>
  </si>
  <si>
    <t>Nenamjenski prihodi i primici</t>
  </si>
  <si>
    <t>Vlastiti prihodi proračunskih korisnika</t>
  </si>
  <si>
    <t>Vlastiti prihodi OŠ</t>
  </si>
  <si>
    <t>Prihodi za posebne namjene za proračunske korisnike</t>
  </si>
  <si>
    <t>Prihodi za posebne namjene za OŠ</t>
  </si>
  <si>
    <t>Decentralizirana sredstva</t>
  </si>
  <si>
    <t>Decen. sredstva za OŠ</t>
  </si>
  <si>
    <t>Decen. Sredstva za kapitalno za OŠ</t>
  </si>
  <si>
    <t>Europska unija</t>
  </si>
  <si>
    <t>Strukturni fondovi EU</t>
  </si>
  <si>
    <t>Ministarstva i drž.ustanove</t>
  </si>
  <si>
    <t>MZO za projekte IŽ</t>
  </si>
  <si>
    <t>Ministarstva i državne ustanove za pror. koris.</t>
  </si>
  <si>
    <t>Ministarstvo poljoprivrede</t>
  </si>
  <si>
    <t>FZOEU za pror.korisnike</t>
  </si>
  <si>
    <t>Agencija za odgoj i obrazovanje</t>
  </si>
  <si>
    <t>MZO za prorač.korisnike</t>
  </si>
  <si>
    <t>Minist.rada, mirov.sustava…</t>
  </si>
  <si>
    <t>Gradovi i općine za proračunske korisnike</t>
  </si>
  <si>
    <t>Grad Buzet za prorač. korisnike</t>
  </si>
  <si>
    <t>Ostale institucije za proračunske korisnike</t>
  </si>
  <si>
    <t>Ostale  institucije za OŠ</t>
  </si>
  <si>
    <t>Donacije za proračunske korisnike</t>
  </si>
  <si>
    <t>Donacije za osnovne škole</t>
  </si>
  <si>
    <t>Donacije Zaklada "Hrvatska za djecu"</t>
  </si>
  <si>
    <t>Zaklada "Hrvatska za djecu"</t>
  </si>
  <si>
    <t>Prihodi od prodaje imovine za proračunske korisnike</t>
  </si>
  <si>
    <t>Prihodi od prodaje imovine za osnovne škole</t>
  </si>
  <si>
    <t>UKUPNO</t>
  </si>
  <si>
    <t>Predsjednica Školskog odbora:</t>
  </si>
  <si>
    <t>__________________________</t>
  </si>
  <si>
    <t>K240510</t>
  </si>
  <si>
    <t>Opremanje školskih kuhinja u OŠ</t>
  </si>
  <si>
    <t>Sandra Flego, dipl.ing. proizvodnje (politehnike)</t>
  </si>
  <si>
    <t>A012101</t>
  </si>
  <si>
    <t>A012102</t>
  </si>
  <si>
    <t>A012301</t>
  </si>
  <si>
    <t>A012302</t>
  </si>
  <si>
    <t>A012401</t>
  </si>
  <si>
    <t>A012403</t>
  </si>
  <si>
    <t>A012405</t>
  </si>
  <si>
    <t>A019211</t>
  </si>
  <si>
    <t>A019212</t>
  </si>
  <si>
    <t>Buzet, 26.10.2023.godine</t>
  </si>
  <si>
    <t>PRIJEDLOG  FINANCIJSKOG   PLANA  ZA  2024. 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</si>
</sst>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1A]#,##0.00;\-\ #,##0.00"/>
  </numFmts>
  <fonts count="30" x14ac:knownFonts="1">
    <font>
      <sz val="10"/>
      <name val="Arial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9"/>
      <color indexed="14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16"/>
      <name val="Arial"/>
      <family val="2"/>
      <charset val="238"/>
    </font>
    <font>
      <sz val="10"/>
      <name val="Arial"/>
      <family val="2"/>
      <charset val="238"/>
    </font>
    <font>
      <b/>
      <sz val="8"/>
      <color indexed="14"/>
      <name val="Arial"/>
      <family val="2"/>
      <charset val="238"/>
    </font>
    <font>
      <b/>
      <sz val="10"/>
      <name val="Arial"/>
      <family val="2"/>
      <charset val="238"/>
    </font>
    <font>
      <b/>
      <i/>
      <sz val="8"/>
      <color indexed="14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4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4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3"/>
        <bgColor indexed="0"/>
      </patternFill>
    </fill>
    <fill>
      <patternFill patternType="solid">
        <fgColor indexed="10"/>
        <bgColor indexed="0"/>
      </patternFill>
    </fill>
    <fill>
      <patternFill patternType="solid">
        <fgColor indexed="15"/>
        <bgColor indexed="0"/>
      </patternFill>
    </fill>
    <fill>
      <patternFill patternType="solid">
        <fgColor theme="7" tint="0.59999389629810485"/>
        <bgColor indexed="0"/>
      </patternFill>
    </fill>
    <fill>
      <patternFill patternType="solid">
        <fgColor rgb="FFDDDDDD"/>
        <bgColor indexed="0"/>
      </patternFill>
    </fill>
    <fill>
      <patternFill patternType="solid">
        <fgColor rgb="FFEBE6CB"/>
        <bgColor indexed="0"/>
      </patternFill>
    </fill>
    <fill>
      <patternFill patternType="solid">
        <fgColor rgb="FFEBE6CB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rgb="FFD9D9D9"/>
        <bgColor rgb="FF000000"/>
      </patternFill>
    </fill>
  </fills>
  <borders count="44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rgb="FFFF0000"/>
      </top>
      <bottom style="thin">
        <color rgb="FF002060"/>
      </bottom>
      <diagonal/>
    </border>
    <border>
      <left/>
      <right style="thin">
        <color theme="0" tint="-0.14996795556505021"/>
      </right>
      <top style="thin">
        <color rgb="FFFF0000"/>
      </top>
      <bottom style="thin">
        <color rgb="FF00206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rgb="FFFF0000"/>
      </top>
      <bottom style="thin">
        <color rgb="FF002060"/>
      </bottom>
      <diagonal/>
    </border>
    <border>
      <left/>
      <right/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rgb="FFFF0000"/>
      </top>
      <bottom style="thin">
        <color rgb="FF002060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06918546098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8764000366222"/>
      </left>
      <right style="thin">
        <color theme="0" tint="-0.1498764000366222"/>
      </right>
      <top style="thin">
        <color theme="0" tint="-0.1498764000366222"/>
      </top>
      <bottom style="thin">
        <color theme="0" tint="-0.14987640003662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/>
      <diagonal/>
    </border>
    <border>
      <left style="thin">
        <color theme="0" tint="-0.14990691854609822"/>
      </left>
      <right/>
      <top style="thin">
        <color theme="0" tint="-0.14990691854609822"/>
      </top>
      <bottom/>
      <diagonal/>
    </border>
    <border>
      <left/>
      <right style="thin">
        <color theme="0" tint="-0.14990691854609822"/>
      </right>
      <top style="thin">
        <color theme="0" tint="-0.14990691854609822"/>
      </top>
      <bottom/>
      <diagonal/>
    </border>
    <border>
      <left style="thin">
        <color theme="0" tint="-0.1498764000366222"/>
      </left>
      <right/>
      <top style="thin">
        <color theme="0" tint="-0.1498764000366222"/>
      </top>
      <bottom style="thin">
        <color theme="0" tint="-0.1498764000366222"/>
      </bottom>
      <diagonal/>
    </border>
    <border>
      <left/>
      <right/>
      <top style="thin">
        <color theme="0" tint="-0.1498764000366222"/>
      </top>
      <bottom style="thin">
        <color theme="0" tint="-0.1498764000366222"/>
      </bottom>
      <diagonal/>
    </border>
    <border>
      <left/>
      <right style="thin">
        <color theme="0" tint="-0.1498764000366222"/>
      </right>
      <top style="thin">
        <color theme="0" tint="-0.1498764000366222"/>
      </top>
      <bottom style="thin">
        <color theme="0" tint="-0.1498764000366222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</borders>
  <cellStyleXfs count="1">
    <xf numFmtId="0" fontId="0" fillId="0" borderId="0"/>
  </cellStyleXfs>
  <cellXfs count="191">
    <xf numFmtId="0" fontId="0" fillId="0" borderId="0" xfId="0"/>
    <xf numFmtId="164" fontId="5" fillId="0" borderId="0" xfId="0" applyNumberFormat="1" applyFont="1" applyAlignment="1" applyProtection="1">
      <alignment horizontal="right" vertical="top" wrapText="1" readingOrder="1"/>
      <protection locked="0"/>
    </xf>
    <xf numFmtId="0" fontId="3" fillId="4" borderId="1" xfId="0" applyFont="1" applyFill="1" applyBorder="1" applyAlignment="1" applyProtection="1">
      <alignment horizontal="right" vertical="center" wrapText="1" readingOrder="1"/>
      <protection locked="0"/>
    </xf>
    <xf numFmtId="0" fontId="4" fillId="4" borderId="1" xfId="0" applyFont="1" applyFill="1" applyBorder="1" applyAlignment="1" applyProtection="1">
      <alignment horizontal="left" vertical="top" wrapText="1" readingOrder="1"/>
      <protection locked="0"/>
    </xf>
    <xf numFmtId="0" fontId="4" fillId="4" borderId="1" xfId="0" applyFont="1" applyFill="1" applyBorder="1" applyAlignment="1" applyProtection="1">
      <alignment horizontal="right" vertical="top" wrapText="1" readingOrder="1"/>
      <protection locked="0"/>
    </xf>
    <xf numFmtId="164" fontId="4" fillId="4" borderId="1" xfId="0" applyNumberFormat="1" applyFont="1" applyFill="1" applyBorder="1" applyAlignment="1" applyProtection="1">
      <alignment horizontal="right" vertical="top" wrapText="1" readingOrder="1"/>
      <protection locked="0"/>
    </xf>
    <xf numFmtId="0" fontId="4" fillId="5" borderId="1" xfId="0" applyFont="1" applyFill="1" applyBorder="1" applyAlignment="1" applyProtection="1">
      <alignment horizontal="right" vertical="top" wrapText="1" readingOrder="1"/>
      <protection locked="0"/>
    </xf>
    <xf numFmtId="164" fontId="4" fillId="5" borderId="1" xfId="0" applyNumberFormat="1" applyFont="1" applyFill="1" applyBorder="1" applyAlignment="1" applyProtection="1">
      <alignment horizontal="right" vertical="top" wrapText="1" readingOrder="1"/>
      <protection locked="0"/>
    </xf>
    <xf numFmtId="0" fontId="9" fillId="7" borderId="1" xfId="0" applyFont="1" applyFill="1" applyBorder="1" applyAlignment="1" applyProtection="1">
      <alignment horizontal="left" vertical="center" wrapText="1" readingOrder="1"/>
      <protection locked="0"/>
    </xf>
    <xf numFmtId="0" fontId="9" fillId="7" borderId="1" xfId="0" applyFont="1" applyFill="1" applyBorder="1" applyAlignment="1" applyProtection="1">
      <alignment vertical="center" wrapText="1" readingOrder="1"/>
      <protection locked="0"/>
    </xf>
    <xf numFmtId="0" fontId="7" fillId="7" borderId="1" xfId="0" applyFont="1" applyFill="1" applyBorder="1" applyAlignment="1" applyProtection="1">
      <alignment horizontal="right" vertical="center" wrapText="1" readingOrder="1"/>
      <protection locked="0"/>
    </xf>
    <xf numFmtId="164" fontId="7" fillId="7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0" borderId="0" xfId="0" applyFont="1" applyAlignment="1" applyProtection="1">
      <alignment horizontal="left" vertical="top" wrapText="1" readingOrder="1"/>
      <protection locked="0"/>
    </xf>
    <xf numFmtId="0" fontId="0" fillId="0" borderId="0" xfId="0" applyAlignment="1" applyProtection="1">
      <alignment vertical="top" wrapText="1"/>
      <protection locked="0"/>
    </xf>
    <xf numFmtId="0" fontId="4" fillId="0" borderId="0" xfId="0" applyFont="1" applyAlignment="1" applyProtection="1">
      <alignment horizontal="right" vertical="top" wrapText="1" readingOrder="1"/>
      <protection locked="0"/>
    </xf>
    <xf numFmtId="164" fontId="4" fillId="0" borderId="0" xfId="0" applyNumberFormat="1" applyFont="1" applyAlignment="1" applyProtection="1">
      <alignment horizontal="right" vertical="top" wrapText="1" readingOrder="1"/>
      <protection locked="0"/>
    </xf>
    <xf numFmtId="0" fontId="1" fillId="8" borderId="7" xfId="0" applyFont="1" applyFill="1" applyBorder="1" applyAlignment="1" applyProtection="1">
      <alignment horizontal="center" vertical="center" wrapText="1" readingOrder="1"/>
      <protection locked="0"/>
    </xf>
    <xf numFmtId="0" fontId="6" fillId="0" borderId="5" xfId="0" applyFont="1" applyBorder="1"/>
    <xf numFmtId="0" fontId="11" fillId="0" borderId="0" xfId="0" applyFont="1" applyAlignment="1" applyProtection="1">
      <alignment horizontal="left" vertical="top" wrapText="1" readingOrder="1"/>
      <protection locked="0"/>
    </xf>
    <xf numFmtId="0" fontId="10" fillId="0" borderId="0" xfId="0" applyFont="1" applyAlignment="1" applyProtection="1">
      <alignment vertical="top" wrapText="1" readingOrder="1"/>
      <protection locked="0"/>
    </xf>
    <xf numFmtId="0" fontId="6" fillId="0" borderId="0" xfId="0" applyFont="1"/>
    <xf numFmtId="4" fontId="10" fillId="0" borderId="0" xfId="0" applyNumberFormat="1" applyFont="1"/>
    <xf numFmtId="164" fontId="10" fillId="0" borderId="0" xfId="0" applyNumberFormat="1" applyFont="1" applyAlignment="1" applyProtection="1">
      <alignment horizontal="right" vertical="top" wrapText="1" readingOrder="1"/>
      <protection locked="0"/>
    </xf>
    <xf numFmtId="0" fontId="11" fillId="3" borderId="1" xfId="0" applyFont="1" applyFill="1" applyBorder="1" applyAlignment="1" applyProtection="1">
      <alignment horizontal="right" vertical="center" wrapText="1" readingOrder="1"/>
      <protection locked="0"/>
    </xf>
    <xf numFmtId="0" fontId="7" fillId="6" borderId="1" xfId="0" applyFont="1" applyFill="1" applyBorder="1" applyAlignment="1" applyProtection="1">
      <alignment horizontal="left" vertical="center" wrapText="1" readingOrder="1"/>
      <protection locked="0"/>
    </xf>
    <xf numFmtId="0" fontId="7" fillId="6" borderId="1" xfId="0" applyFont="1" applyFill="1" applyBorder="1" applyAlignment="1" applyProtection="1">
      <alignment vertical="center" wrapText="1" readingOrder="1"/>
      <protection locked="0"/>
    </xf>
    <xf numFmtId="0" fontId="7" fillId="6" borderId="1" xfId="0" applyFont="1" applyFill="1" applyBorder="1" applyAlignment="1" applyProtection="1">
      <alignment horizontal="right" vertical="center" wrapText="1" readingOrder="1"/>
      <protection locked="0"/>
    </xf>
    <xf numFmtId="164" fontId="7" fillId="6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11" fillId="0" borderId="0" xfId="0" applyFont="1" applyAlignment="1" applyProtection="1">
      <alignment vertical="top" wrapText="1" readingOrder="1"/>
      <protection locked="0"/>
    </xf>
    <xf numFmtId="0" fontId="8" fillId="0" borderId="0" xfId="0" applyFont="1"/>
    <xf numFmtId="164" fontId="11" fillId="0" borderId="0" xfId="0" applyNumberFormat="1" applyFont="1" applyAlignment="1" applyProtection="1">
      <alignment horizontal="right" vertical="top" wrapText="1" readingOrder="1"/>
      <protection locked="0"/>
    </xf>
    <xf numFmtId="0" fontId="10" fillId="0" borderId="0" xfId="0" applyFont="1" applyAlignment="1" applyProtection="1">
      <alignment horizontal="left" vertical="top" wrapText="1" readingOrder="1"/>
      <protection locked="0"/>
    </xf>
    <xf numFmtId="164" fontId="11" fillId="0" borderId="5" xfId="0" applyNumberFormat="1" applyFont="1" applyBorder="1" applyAlignment="1" applyProtection="1">
      <alignment horizontal="right" vertical="center" wrapText="1" readingOrder="1"/>
      <protection locked="0"/>
    </xf>
    <xf numFmtId="0" fontId="8" fillId="0" borderId="5" xfId="0" applyFont="1" applyBorder="1" applyAlignment="1">
      <alignment vertical="center"/>
    </xf>
    <xf numFmtId="0" fontId="12" fillId="0" borderId="0" xfId="0" applyFont="1"/>
    <xf numFmtId="4" fontId="13" fillId="11" borderId="9" xfId="0" applyNumberFormat="1" applyFont="1" applyFill="1" applyBorder="1" applyAlignment="1">
      <alignment horizontal="right" vertical="center" wrapText="1"/>
    </xf>
    <xf numFmtId="4" fontId="14" fillId="0" borderId="9" xfId="0" applyNumberFormat="1" applyFont="1" applyBorder="1" applyAlignment="1">
      <alignment horizontal="right" vertical="center" wrapText="1"/>
    </xf>
    <xf numFmtId="0" fontId="16" fillId="9" borderId="9" xfId="0" applyFont="1" applyFill="1" applyBorder="1" applyAlignment="1">
      <alignment horizontal="center" vertical="center" wrapText="1"/>
    </xf>
    <xf numFmtId="4" fontId="13" fillId="10" borderId="9" xfId="0" applyNumberFormat="1" applyFont="1" applyFill="1" applyBorder="1" applyAlignment="1">
      <alignment horizontal="right" vertical="center" wrapText="1"/>
    </xf>
    <xf numFmtId="0" fontId="13" fillId="11" borderId="9" xfId="0" applyFont="1" applyFill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4" fontId="12" fillId="0" borderId="9" xfId="0" applyNumberFormat="1" applyFont="1" applyBorder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4" fontId="12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4" fontId="10" fillId="0" borderId="8" xfId="0" applyNumberFormat="1" applyFont="1" applyBorder="1" applyAlignment="1" applyProtection="1">
      <alignment vertical="top" wrapText="1" readingOrder="1"/>
      <protection locked="0"/>
    </xf>
    <xf numFmtId="164" fontId="10" fillId="0" borderId="0" xfId="0" applyNumberFormat="1" applyFont="1" applyAlignment="1" applyProtection="1">
      <alignment vertical="top" wrapText="1" readingOrder="1"/>
      <protection locked="0"/>
    </xf>
    <xf numFmtId="4" fontId="10" fillId="0" borderId="0" xfId="0" applyNumberFormat="1" applyFont="1" applyAlignment="1">
      <alignment horizontal="right"/>
    </xf>
    <xf numFmtId="0" fontId="1" fillId="8" borderId="13" xfId="0" applyFont="1" applyFill="1" applyBorder="1" applyAlignment="1" applyProtection="1">
      <alignment horizontal="center" vertical="center" wrapText="1" readingOrder="1"/>
      <protection locked="0"/>
    </xf>
    <xf numFmtId="164" fontId="11" fillId="0" borderId="0" xfId="0" applyNumberFormat="1" applyFont="1" applyAlignment="1" applyProtection="1">
      <alignment vertical="top" wrapText="1" readingOrder="1"/>
      <protection locked="0"/>
    </xf>
    <xf numFmtId="0" fontId="4" fillId="2" borderId="1" xfId="0" applyFont="1" applyFill="1" applyBorder="1" applyAlignment="1" applyProtection="1">
      <alignment horizontal="center" vertical="center" wrapText="1" readingOrder="1"/>
      <protection locked="0"/>
    </xf>
    <xf numFmtId="164" fontId="11" fillId="3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4" borderId="2" xfId="0" applyFont="1" applyFill="1" applyBorder="1" applyAlignment="1" applyProtection="1">
      <alignment horizontal="left" vertical="top" wrapText="1" readingOrder="1"/>
      <protection locked="0"/>
    </xf>
    <xf numFmtId="0" fontId="4" fillId="4" borderId="3" xfId="0" applyFont="1" applyFill="1" applyBorder="1" applyAlignment="1" applyProtection="1">
      <alignment horizontal="left" vertical="top" wrapText="1" readingOrder="1"/>
      <protection locked="0"/>
    </xf>
    <xf numFmtId="0" fontId="4" fillId="4" borderId="3" xfId="0" applyFont="1" applyFill="1" applyBorder="1" applyAlignment="1" applyProtection="1">
      <alignment horizontal="right" vertical="top" wrapText="1" readingOrder="1"/>
      <protection locked="0"/>
    </xf>
    <xf numFmtId="164" fontId="4" fillId="4" borderId="3" xfId="0" applyNumberFormat="1" applyFont="1" applyFill="1" applyBorder="1" applyAlignment="1" applyProtection="1">
      <alignment horizontal="right" vertical="top" wrapText="1" readingOrder="1"/>
      <protection locked="0"/>
    </xf>
    <xf numFmtId="0" fontId="18" fillId="0" borderId="0" xfId="0" applyFont="1" applyAlignment="1">
      <alignment horizontal="center"/>
    </xf>
    <xf numFmtId="0" fontId="4" fillId="2" borderId="14" xfId="0" applyFont="1" applyFill="1" applyBorder="1" applyAlignment="1" applyProtection="1">
      <alignment horizontal="center" vertical="center" wrapText="1" readingOrder="1"/>
      <protection locked="0"/>
    </xf>
    <xf numFmtId="4" fontId="11" fillId="0" borderId="14" xfId="0" applyNumberFormat="1" applyFont="1" applyBorder="1"/>
    <xf numFmtId="3" fontId="11" fillId="0" borderId="14" xfId="0" applyNumberFormat="1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8" xfId="0" applyFont="1" applyBorder="1" applyAlignment="1">
      <alignment horizontal="left"/>
    </xf>
    <xf numFmtId="4" fontId="11" fillId="0" borderId="18" xfId="0" applyNumberFormat="1" applyFont="1" applyBorder="1" applyAlignment="1">
      <alignment horizontal="center"/>
    </xf>
    <xf numFmtId="3" fontId="11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left" vertical="justify"/>
    </xf>
    <xf numFmtId="4" fontId="11" fillId="0" borderId="0" xfId="0" applyNumberFormat="1" applyFont="1"/>
    <xf numFmtId="4" fontId="16" fillId="0" borderId="0" xfId="0" applyNumberFormat="1" applyFont="1"/>
    <xf numFmtId="49" fontId="11" fillId="0" borderId="18" xfId="0" applyNumberFormat="1" applyFont="1" applyBorder="1" applyAlignment="1">
      <alignment horizontal="left"/>
    </xf>
    <xf numFmtId="0" fontId="23" fillId="0" borderId="0" xfId="0" applyFont="1"/>
    <xf numFmtId="0" fontId="24" fillId="0" borderId="0" xfId="0" applyFont="1" applyAlignment="1">
      <alignment horizontal="center" vertical="center" wrapText="1"/>
    </xf>
    <xf numFmtId="0" fontId="25" fillId="0" borderId="0" xfId="0" applyFont="1"/>
    <xf numFmtId="0" fontId="25" fillId="0" borderId="0" xfId="0" applyFont="1" applyAlignment="1">
      <alignment vertical="center" wrapText="1"/>
    </xf>
    <xf numFmtId="0" fontId="24" fillId="0" borderId="0" xfId="0" applyFont="1" applyAlignment="1">
      <alignment horizontal="left" wrapText="1"/>
    </xf>
    <xf numFmtId="0" fontId="26" fillId="0" borderId="0" xfId="0" applyFont="1" applyAlignment="1">
      <alignment wrapText="1"/>
    </xf>
    <xf numFmtId="0" fontId="27" fillId="0" borderId="25" xfId="0" applyFont="1" applyBorder="1" applyAlignment="1">
      <alignment horizontal="center" vertical="center"/>
    </xf>
    <xf numFmtId="0" fontId="28" fillId="0" borderId="25" xfId="0" applyFont="1" applyBorder="1" applyAlignment="1">
      <alignment horizontal="right" vertical="center"/>
    </xf>
    <xf numFmtId="0" fontId="8" fillId="12" borderId="10" xfId="0" applyFont="1" applyFill="1" applyBorder="1" applyAlignment="1">
      <alignment horizontal="left" vertical="center"/>
    </xf>
    <xf numFmtId="0" fontId="6" fillId="12" borderId="11" xfId="0" applyFont="1" applyFill="1" applyBorder="1" applyAlignment="1">
      <alignment vertical="center"/>
    </xf>
    <xf numFmtId="0" fontId="26" fillId="0" borderId="0" xfId="0" applyFont="1" applyAlignment="1">
      <alignment horizontal="center" vertical="center" wrapText="1"/>
    </xf>
    <xf numFmtId="0" fontId="23" fillId="0" borderId="33" xfId="0" applyFont="1" applyBorder="1"/>
    <xf numFmtId="4" fontId="29" fillId="12" borderId="9" xfId="0" applyNumberFormat="1" applyFont="1" applyFill="1" applyBorder="1" applyAlignment="1">
      <alignment horizontal="right"/>
    </xf>
    <xf numFmtId="4" fontId="29" fillId="0" borderId="9" xfId="0" applyNumberFormat="1" applyFont="1" applyBorder="1" applyAlignment="1">
      <alignment horizontal="right"/>
    </xf>
    <xf numFmtId="4" fontId="29" fillId="0" borderId="9" xfId="0" applyNumberFormat="1" applyFont="1" applyBorder="1" applyAlignment="1">
      <alignment horizontal="right" wrapText="1"/>
    </xf>
    <xf numFmtId="4" fontId="29" fillId="12" borderId="9" xfId="0" applyNumberFormat="1" applyFont="1" applyFill="1" applyBorder="1" applyAlignment="1">
      <alignment horizontal="right" wrapText="1"/>
    </xf>
    <xf numFmtId="4" fontId="29" fillId="13" borderId="10" xfId="0" applyNumberFormat="1" applyFont="1" applyFill="1" applyBorder="1" applyAlignment="1">
      <alignment horizontal="right"/>
    </xf>
    <xf numFmtId="4" fontId="29" fillId="13" borderId="9" xfId="0" applyNumberFormat="1" applyFont="1" applyFill="1" applyBorder="1" applyAlignment="1">
      <alignment horizontal="right" wrapText="1"/>
    </xf>
    <xf numFmtId="4" fontId="29" fillId="12" borderId="10" xfId="0" applyNumberFormat="1" applyFont="1" applyFill="1" applyBorder="1" applyAlignment="1">
      <alignment horizontal="right"/>
    </xf>
    <xf numFmtId="4" fontId="23" fillId="0" borderId="0" xfId="0" applyNumberFormat="1" applyFont="1"/>
    <xf numFmtId="0" fontId="15" fillId="8" borderId="29" xfId="0" applyFont="1" applyFill="1" applyBorder="1" applyAlignment="1" applyProtection="1">
      <alignment horizontal="center" vertical="center" wrapText="1" readingOrder="1"/>
      <protection locked="0"/>
    </xf>
    <xf numFmtId="0" fontId="13" fillId="9" borderId="2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4" fontId="29" fillId="0" borderId="0" xfId="0" applyNumberFormat="1" applyFont="1" applyAlignment="1">
      <alignment horizontal="right"/>
    </xf>
    <xf numFmtId="4" fontId="11" fillId="0" borderId="0" xfId="0" applyNumberFormat="1" applyFont="1" applyAlignment="1">
      <alignment vertical="top"/>
    </xf>
    <xf numFmtId="0" fontId="12" fillId="0" borderId="9" xfId="0" applyFont="1" applyBorder="1"/>
    <xf numFmtId="0" fontId="22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3" fontId="11" fillId="0" borderId="34" xfId="0" applyNumberFormat="1" applyFont="1" applyBorder="1" applyAlignment="1">
      <alignment horizontal="center"/>
    </xf>
    <xf numFmtId="4" fontId="11" fillId="0" borderId="34" xfId="0" applyNumberFormat="1" applyFont="1" applyBorder="1"/>
    <xf numFmtId="3" fontId="11" fillId="0" borderId="36" xfId="0" applyNumberFormat="1" applyFont="1" applyBorder="1" applyAlignment="1">
      <alignment horizontal="center"/>
    </xf>
    <xf numFmtId="4" fontId="11" fillId="0" borderId="36" xfId="0" applyNumberFormat="1" applyFont="1" applyBorder="1"/>
    <xf numFmtId="4" fontId="11" fillId="0" borderId="35" xfId="0" applyNumberFormat="1" applyFont="1" applyBorder="1"/>
    <xf numFmtId="164" fontId="16" fillId="0" borderId="0" xfId="0" applyNumberFormat="1" applyFont="1" applyAlignment="1" applyProtection="1">
      <alignment vertical="top" wrapText="1" readingOrder="1"/>
      <protection locked="0"/>
    </xf>
    <xf numFmtId="164" fontId="12" fillId="0" borderId="0" xfId="0" applyNumberFormat="1" applyFont="1" applyAlignment="1" applyProtection="1">
      <alignment vertical="top" wrapText="1" readingOrder="1"/>
      <protection locked="0"/>
    </xf>
    <xf numFmtId="0" fontId="11" fillId="0" borderId="0" xfId="0" applyFont="1"/>
    <xf numFmtId="0" fontId="10" fillId="0" borderId="0" xfId="0" applyFont="1"/>
    <xf numFmtId="164" fontId="7" fillId="6" borderId="2" xfId="0" applyNumberFormat="1" applyFont="1" applyFill="1" applyBorder="1" applyAlignment="1" applyProtection="1">
      <alignment horizontal="right" vertical="center" wrapText="1" readingOrder="1"/>
      <protection locked="0"/>
    </xf>
    <xf numFmtId="0" fontId="19" fillId="0" borderId="0" xfId="0" applyFont="1" applyAlignment="1">
      <alignment horizontal="center" vertical="center"/>
    </xf>
    <xf numFmtId="0" fontId="23" fillId="0" borderId="33" xfId="0" applyFont="1" applyBorder="1"/>
    <xf numFmtId="0" fontId="22" fillId="0" borderId="0" xfId="0" applyFont="1" applyAlignment="1">
      <alignment horizontal="center" vertical="center" wrapText="1"/>
    </xf>
    <xf numFmtId="0" fontId="15" fillId="8" borderId="29" xfId="0" applyFont="1" applyFill="1" applyBorder="1" applyAlignment="1" applyProtection="1">
      <alignment horizontal="center" vertical="center" wrapText="1" readingOrder="1"/>
      <protection locked="0"/>
    </xf>
    <xf numFmtId="0" fontId="15" fillId="8" borderId="30" xfId="0" applyFont="1" applyFill="1" applyBorder="1" applyAlignment="1" applyProtection="1">
      <alignment horizontal="center" vertical="center" wrapText="1" readingOrder="1"/>
      <protection locked="0"/>
    </xf>
    <xf numFmtId="0" fontId="13" fillId="9" borderId="29" xfId="0" applyFont="1" applyFill="1" applyBorder="1" applyAlignment="1">
      <alignment horizontal="center" vertical="center" wrapText="1"/>
    </xf>
    <xf numFmtId="0" fontId="13" fillId="9" borderId="3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12" borderId="10" xfId="0" applyFont="1" applyFill="1" applyBorder="1" applyAlignment="1">
      <alignment horizontal="left" vertical="center" wrapText="1"/>
    </xf>
    <xf numFmtId="0" fontId="8" fillId="12" borderId="11" xfId="0" applyFont="1" applyFill="1" applyBorder="1" applyAlignment="1">
      <alignment horizontal="left" vertical="center" wrapText="1"/>
    </xf>
    <xf numFmtId="0" fontId="8" fillId="12" borderId="12" xfId="0" applyFont="1" applyFill="1" applyBorder="1" applyAlignment="1">
      <alignment horizontal="left" vertical="center" wrapText="1"/>
    </xf>
    <xf numFmtId="0" fontId="16" fillId="9" borderId="26" xfId="0" applyFont="1" applyFill="1" applyBorder="1" applyAlignment="1">
      <alignment horizontal="center" vertical="center" wrapText="1"/>
    </xf>
    <xf numFmtId="0" fontId="16" fillId="9" borderId="28" xfId="0" applyFont="1" applyFill="1" applyBorder="1" applyAlignment="1">
      <alignment horizontal="center" vertical="center" wrapText="1"/>
    </xf>
    <xf numFmtId="0" fontId="16" fillId="9" borderId="31" xfId="0" applyFont="1" applyFill="1" applyBorder="1" applyAlignment="1">
      <alignment horizontal="center" vertical="center" wrapText="1"/>
    </xf>
    <xf numFmtId="0" fontId="16" fillId="9" borderId="27" xfId="0" applyFont="1" applyFill="1" applyBorder="1" applyAlignment="1">
      <alignment horizontal="center" vertical="center" wrapText="1"/>
    </xf>
    <xf numFmtId="0" fontId="16" fillId="9" borderId="25" xfId="0" applyFont="1" applyFill="1" applyBorder="1" applyAlignment="1">
      <alignment horizontal="center" vertical="center" wrapText="1"/>
    </xf>
    <xf numFmtId="0" fontId="16" fillId="9" borderId="3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29" fillId="13" borderId="10" xfId="0" applyFont="1" applyFill="1" applyBorder="1" applyAlignment="1">
      <alignment horizontal="left" vertical="center" wrapText="1"/>
    </xf>
    <xf numFmtId="0" fontId="29" fillId="13" borderId="11" xfId="0" applyFont="1" applyFill="1" applyBorder="1" applyAlignment="1">
      <alignment horizontal="left" vertical="center" wrapText="1"/>
    </xf>
    <xf numFmtId="0" fontId="29" fillId="13" borderId="12" xfId="0" applyFont="1" applyFill="1" applyBorder="1" applyAlignment="1">
      <alignment horizontal="left" vertical="center" wrapText="1"/>
    </xf>
    <xf numFmtId="0" fontId="29" fillId="12" borderId="10" xfId="0" applyFont="1" applyFill="1" applyBorder="1" applyAlignment="1">
      <alignment horizontal="left" vertical="center" wrapText="1"/>
    </xf>
    <xf numFmtId="0" fontId="29" fillId="12" borderId="11" xfId="0" applyFont="1" applyFill="1" applyBorder="1" applyAlignment="1">
      <alignment horizontal="left" vertical="center" wrapText="1"/>
    </xf>
    <xf numFmtId="0" fontId="29" fillId="12" borderId="12" xfId="0" applyFont="1" applyFill="1" applyBorder="1" applyAlignment="1">
      <alignment horizontal="left" vertical="center" wrapText="1"/>
    </xf>
    <xf numFmtId="0" fontId="16" fillId="9" borderId="10" xfId="0" applyFont="1" applyFill="1" applyBorder="1" applyAlignment="1">
      <alignment horizontal="center" vertical="center" wrapText="1"/>
    </xf>
    <xf numFmtId="0" fontId="16" fillId="9" borderId="11" xfId="0" applyFont="1" applyFill="1" applyBorder="1" applyAlignment="1">
      <alignment horizontal="center" vertical="center" wrapText="1"/>
    </xf>
    <xf numFmtId="0" fontId="16" fillId="9" borderId="12" xfId="0" applyFont="1" applyFill="1" applyBorder="1" applyAlignment="1">
      <alignment horizontal="center" vertical="center" wrapText="1"/>
    </xf>
    <xf numFmtId="0" fontId="13" fillId="10" borderId="9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4" fillId="5" borderId="2" xfId="0" applyFont="1" applyFill="1" applyBorder="1" applyAlignment="1" applyProtection="1">
      <alignment horizontal="left" vertical="top" wrapText="1" readingOrder="1"/>
      <protection locked="0"/>
    </xf>
    <xf numFmtId="0" fontId="4" fillId="5" borderId="4" xfId="0" applyFont="1" applyFill="1" applyBorder="1" applyAlignment="1" applyProtection="1">
      <alignment horizontal="left" vertical="top" wrapText="1" readingOrder="1"/>
      <protection locked="0"/>
    </xf>
    <xf numFmtId="0" fontId="3" fillId="4" borderId="2" xfId="0" applyFont="1" applyFill="1" applyBorder="1" applyAlignment="1" applyProtection="1">
      <alignment horizontal="center" vertical="center" wrapText="1" readingOrder="1"/>
      <protection locked="0"/>
    </xf>
    <xf numFmtId="0" fontId="3" fillId="4" borderId="3" xfId="0" applyFont="1" applyFill="1" applyBorder="1" applyAlignment="1" applyProtection="1">
      <alignment horizontal="center" vertical="center" wrapText="1" readingOrder="1"/>
      <protection locked="0"/>
    </xf>
    <xf numFmtId="0" fontId="10" fillId="8" borderId="5" xfId="0" applyFont="1" applyFill="1" applyBorder="1" applyAlignment="1" applyProtection="1">
      <alignment horizontal="left" vertical="center" wrapText="1" readingOrder="1"/>
      <protection locked="0"/>
    </xf>
    <xf numFmtId="0" fontId="10" fillId="8" borderId="6" xfId="0" applyFont="1" applyFill="1" applyBorder="1" applyAlignment="1" applyProtection="1">
      <alignment horizontal="left" vertical="center" wrapText="1" readingOrder="1"/>
      <protection locked="0"/>
    </xf>
    <xf numFmtId="0" fontId="1" fillId="4" borderId="2" xfId="0" applyFont="1" applyFill="1" applyBorder="1" applyAlignment="1" applyProtection="1">
      <alignment horizontal="center" vertical="top" wrapText="1" readingOrder="1"/>
      <protection locked="0"/>
    </xf>
    <xf numFmtId="0" fontId="1" fillId="4" borderId="3" xfId="0" applyFont="1" applyFill="1" applyBorder="1" applyAlignment="1" applyProtection="1">
      <alignment horizontal="center" vertical="top" wrapText="1" readingOrder="1"/>
      <protection locked="0"/>
    </xf>
    <xf numFmtId="0" fontId="2" fillId="4" borderId="42" xfId="0" applyFont="1" applyFill="1" applyBorder="1" applyAlignment="1" applyProtection="1">
      <alignment horizontal="center" vertical="center" wrapText="1" readingOrder="1"/>
      <protection locked="0"/>
    </xf>
    <xf numFmtId="0" fontId="2" fillId="4" borderId="43" xfId="0" applyFont="1" applyFill="1" applyBorder="1" applyAlignment="1" applyProtection="1">
      <alignment horizontal="center" vertical="center" wrapText="1" readingOrder="1"/>
      <protection locked="0"/>
    </xf>
    <xf numFmtId="0" fontId="11" fillId="3" borderId="2" xfId="0" applyFont="1" applyFill="1" applyBorder="1" applyAlignment="1" applyProtection="1">
      <alignment horizontal="left" vertical="center" wrapText="1" readingOrder="1"/>
      <protection locked="0"/>
    </xf>
    <xf numFmtId="0" fontId="11" fillId="3" borderId="4" xfId="0" applyFont="1" applyFill="1" applyBorder="1" applyAlignment="1" applyProtection="1">
      <alignment horizontal="left" vertical="center" wrapText="1" readingOrder="1"/>
      <protection locked="0"/>
    </xf>
    <xf numFmtId="0" fontId="4" fillId="4" borderId="2" xfId="0" applyFont="1" applyFill="1" applyBorder="1" applyAlignment="1" applyProtection="1">
      <alignment horizontal="center" vertical="top" wrapText="1" readingOrder="1"/>
      <protection locked="0"/>
    </xf>
    <xf numFmtId="0" fontId="4" fillId="4" borderId="3" xfId="0" applyFont="1" applyFill="1" applyBorder="1" applyAlignment="1" applyProtection="1">
      <alignment horizontal="center" vertical="top" wrapText="1" readingOrder="1"/>
      <protection locked="0"/>
    </xf>
    <xf numFmtId="0" fontId="20" fillId="0" borderId="0" xfId="0" applyFont="1" applyAlignment="1" applyProtection="1">
      <alignment horizontal="center" vertical="center" wrapText="1" readingOrder="1"/>
      <protection locked="0"/>
    </xf>
    <xf numFmtId="0" fontId="3" fillId="4" borderId="2" xfId="0" applyFont="1" applyFill="1" applyBorder="1" applyAlignment="1" applyProtection="1">
      <alignment horizontal="left" vertical="center" wrapText="1" readingOrder="1"/>
      <protection locked="0"/>
    </xf>
    <xf numFmtId="0" fontId="3" fillId="4" borderId="4" xfId="0" applyFont="1" applyFill="1" applyBorder="1" applyAlignment="1" applyProtection="1">
      <alignment horizontal="left" vertical="center" wrapText="1" readingOrder="1"/>
      <protection locked="0"/>
    </xf>
    <xf numFmtId="0" fontId="4" fillId="2" borderId="14" xfId="0" applyFont="1" applyFill="1" applyBorder="1" applyAlignment="1" applyProtection="1">
      <alignment horizontal="center" vertical="center" wrapText="1" readingOrder="1"/>
      <protection locked="0"/>
    </xf>
    <xf numFmtId="4" fontId="11" fillId="0" borderId="15" xfId="0" applyNumberFormat="1" applyFont="1" applyBorder="1" applyAlignment="1">
      <alignment horizontal="left"/>
    </xf>
    <xf numFmtId="4" fontId="11" fillId="0" borderId="16" xfId="0" applyNumberFormat="1" applyFont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11" fillId="0" borderId="22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4" fontId="11" fillId="0" borderId="15" xfId="0" applyNumberFormat="1" applyFont="1" applyBorder="1" applyAlignment="1">
      <alignment horizontal="left" vertical="justify"/>
    </xf>
    <xf numFmtId="4" fontId="11" fillId="0" borderId="16" xfId="0" applyNumberFormat="1" applyFont="1" applyBorder="1" applyAlignment="1">
      <alignment horizontal="left" vertical="justify"/>
    </xf>
    <xf numFmtId="4" fontId="11" fillId="0" borderId="19" xfId="0" applyNumberFormat="1" applyFont="1" applyBorder="1" applyAlignment="1">
      <alignment horizontal="left" vertical="justify"/>
    </xf>
    <xf numFmtId="4" fontId="11" fillId="0" borderId="21" xfId="0" applyNumberFormat="1" applyFont="1" applyBorder="1" applyAlignment="1">
      <alignment horizontal="left" vertical="justify"/>
    </xf>
    <xf numFmtId="4" fontId="11" fillId="0" borderId="15" xfId="0" applyNumberFormat="1" applyFont="1" applyBorder="1" applyAlignment="1">
      <alignment horizontal="center"/>
    </xf>
    <xf numFmtId="4" fontId="11" fillId="0" borderId="17" xfId="0" applyNumberFormat="1" applyFont="1" applyBorder="1" applyAlignment="1">
      <alignment horizontal="center"/>
    </xf>
    <xf numFmtId="4" fontId="11" fillId="0" borderId="16" xfId="0" applyNumberFormat="1" applyFont="1" applyBorder="1" applyAlignment="1">
      <alignment horizontal="center"/>
    </xf>
    <xf numFmtId="0" fontId="4" fillId="4" borderId="4" xfId="0" applyFont="1" applyFill="1" applyBorder="1" applyAlignment="1" applyProtection="1">
      <alignment horizontal="center" vertical="top" wrapText="1" readingOrder="1"/>
      <protection locked="0"/>
    </xf>
    <xf numFmtId="4" fontId="11" fillId="0" borderId="37" xfId="0" applyNumberFormat="1" applyFont="1" applyBorder="1" applyAlignment="1">
      <alignment horizontal="left" vertical="justify"/>
    </xf>
    <xf numFmtId="4" fontId="11" fillId="0" borderId="38" xfId="0" applyNumberFormat="1" applyFont="1" applyBorder="1" applyAlignment="1">
      <alignment horizontal="left" vertical="justify"/>
    </xf>
    <xf numFmtId="3" fontId="11" fillId="0" borderId="39" xfId="0" applyNumberFormat="1" applyFont="1" applyBorder="1" applyAlignment="1">
      <alignment horizontal="right"/>
    </xf>
    <xf numFmtId="3" fontId="11" fillId="0" borderId="40" xfId="0" applyNumberFormat="1" applyFont="1" applyBorder="1" applyAlignment="1">
      <alignment horizontal="right"/>
    </xf>
    <xf numFmtId="3" fontId="11" fillId="0" borderId="41" xfId="0" applyNumberFormat="1" applyFont="1" applyBorder="1" applyAlignment="1">
      <alignment horizontal="right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1" fillId="0" borderId="22" xfId="0" applyFont="1" applyBorder="1" applyAlignment="1">
      <alignment horizontal="right"/>
    </xf>
    <xf numFmtId="0" fontId="11" fillId="0" borderId="23" xfId="0" applyFont="1" applyBorder="1" applyAlignment="1">
      <alignment horizontal="right"/>
    </xf>
    <xf numFmtId="0" fontId="11" fillId="0" borderId="24" xfId="0" applyFont="1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CE9D8"/>
      <rgbColor rgb="00FFFFFF"/>
      <rgbColor rgb="00FF6347"/>
      <rgbColor rgb="000000FF"/>
      <rgbColor rgb="008080FF"/>
      <rgbColor rgb="006A5ACD"/>
      <rgbColor rgb="00FFFF00"/>
      <rgbColor rgb="007871AC"/>
      <rgbColor rgb="00D3D3D3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workbookViewId="0">
      <selection activeCell="A27" sqref="A27:I27"/>
    </sheetView>
  </sheetViews>
  <sheetFormatPr defaultRowHeight="12.75" x14ac:dyDescent="0.2"/>
  <sheetData>
    <row r="1" spans="1:6" ht="15" x14ac:dyDescent="0.2">
      <c r="A1" s="45" t="s">
        <v>0</v>
      </c>
      <c r="B1" s="20"/>
      <c r="C1" s="20"/>
      <c r="D1" s="20"/>
      <c r="E1" s="20"/>
      <c r="F1" s="20"/>
    </row>
    <row r="2" spans="1:6" x14ac:dyDescent="0.2">
      <c r="A2" s="47" t="s">
        <v>1</v>
      </c>
      <c r="B2" s="20"/>
      <c r="C2" s="20"/>
      <c r="D2" s="20"/>
      <c r="E2" s="20"/>
      <c r="F2" s="20"/>
    </row>
    <row r="3" spans="1:6" ht="14.25" x14ac:dyDescent="0.2">
      <c r="A3" s="46"/>
      <c r="B3" s="20"/>
      <c r="C3" s="20"/>
      <c r="D3" s="20"/>
      <c r="E3" s="20"/>
      <c r="F3" s="20"/>
    </row>
    <row r="4" spans="1:6" x14ac:dyDescent="0.2">
      <c r="A4" s="47" t="s">
        <v>2</v>
      </c>
      <c r="B4" s="20"/>
      <c r="C4" s="20"/>
      <c r="D4" s="20"/>
      <c r="E4" s="20"/>
      <c r="F4" s="20"/>
    </row>
    <row r="5" spans="1:6" x14ac:dyDescent="0.2">
      <c r="A5" s="47" t="s">
        <v>3</v>
      </c>
      <c r="B5" s="20"/>
      <c r="C5" s="20"/>
      <c r="D5" s="20"/>
      <c r="E5" s="20"/>
      <c r="F5" s="20"/>
    </row>
    <row r="6" spans="1:6" x14ac:dyDescent="0.2">
      <c r="A6" s="47" t="s">
        <v>227</v>
      </c>
      <c r="B6" s="20"/>
      <c r="C6" s="20"/>
      <c r="D6" s="20"/>
      <c r="E6" s="20"/>
      <c r="F6" s="20"/>
    </row>
    <row r="7" spans="1:6" ht="14.25" x14ac:dyDescent="0.2">
      <c r="A7" s="46"/>
      <c r="B7" s="20"/>
      <c r="C7" s="20"/>
      <c r="D7" s="20"/>
      <c r="E7" s="20"/>
      <c r="F7" s="20"/>
    </row>
    <row r="8" spans="1:6" ht="14.25" x14ac:dyDescent="0.2">
      <c r="A8" s="46"/>
      <c r="B8" s="20"/>
      <c r="C8" s="20"/>
      <c r="D8" s="20"/>
      <c r="E8" s="20"/>
      <c r="F8" s="20"/>
    </row>
    <row r="9" spans="1:6" ht="14.25" x14ac:dyDescent="0.2">
      <c r="A9" s="46"/>
      <c r="B9" s="20"/>
      <c r="C9" s="20"/>
      <c r="D9" s="20"/>
      <c r="E9" s="20"/>
      <c r="F9" s="20"/>
    </row>
    <row r="10" spans="1:6" ht="14.25" x14ac:dyDescent="0.2">
      <c r="A10" s="46"/>
      <c r="B10" s="20"/>
      <c r="C10" s="20"/>
      <c r="D10" s="20"/>
      <c r="E10" s="20"/>
      <c r="F10" s="20"/>
    </row>
    <row r="11" spans="1:6" ht="14.25" x14ac:dyDescent="0.2">
      <c r="A11" s="46"/>
      <c r="B11" s="20"/>
      <c r="C11" s="20"/>
      <c r="D11" s="20"/>
      <c r="E11" s="20"/>
      <c r="F11" s="20"/>
    </row>
    <row r="12" spans="1:6" ht="14.25" x14ac:dyDescent="0.2">
      <c r="A12" s="46"/>
      <c r="B12" s="20"/>
      <c r="C12" s="20"/>
      <c r="D12" s="20"/>
      <c r="E12" s="20"/>
      <c r="F12" s="20"/>
    </row>
    <row r="13" spans="1:6" ht="14.25" x14ac:dyDescent="0.2">
      <c r="A13" s="46"/>
      <c r="B13" s="20"/>
      <c r="C13" s="20"/>
      <c r="D13" s="20"/>
      <c r="E13" s="20"/>
      <c r="F13" s="20"/>
    </row>
    <row r="14" spans="1:6" ht="14.25" x14ac:dyDescent="0.2">
      <c r="A14" s="46"/>
      <c r="B14" s="20"/>
      <c r="C14" s="20"/>
      <c r="D14" s="20"/>
      <c r="E14" s="20"/>
      <c r="F14" s="20"/>
    </row>
    <row r="15" spans="1:6" ht="14.25" x14ac:dyDescent="0.2">
      <c r="A15" s="46"/>
      <c r="B15" s="20"/>
      <c r="C15" s="20"/>
      <c r="D15" s="20"/>
      <c r="E15" s="20"/>
      <c r="F15" s="20"/>
    </row>
    <row r="16" spans="1:6" ht="14.25" x14ac:dyDescent="0.2">
      <c r="A16" s="46"/>
      <c r="B16" s="20"/>
      <c r="C16" s="20"/>
      <c r="D16" s="20"/>
      <c r="E16" s="20"/>
      <c r="F16" s="20"/>
    </row>
    <row r="17" spans="1:10" ht="14.25" x14ac:dyDescent="0.2">
      <c r="A17" s="46"/>
      <c r="B17" s="20"/>
      <c r="C17" s="20"/>
      <c r="D17" s="20"/>
      <c r="E17" s="20"/>
      <c r="F17" s="20"/>
    </row>
    <row r="18" spans="1:10" ht="14.25" x14ac:dyDescent="0.2">
      <c r="A18" s="46"/>
      <c r="B18" s="20"/>
      <c r="C18" s="20"/>
      <c r="D18" s="20"/>
      <c r="E18" s="20"/>
      <c r="F18" s="20"/>
    </row>
    <row r="19" spans="1:10" ht="14.25" x14ac:dyDescent="0.2">
      <c r="A19" s="46"/>
      <c r="B19" s="20"/>
      <c r="C19" s="20"/>
      <c r="D19" s="20"/>
      <c r="E19" s="20"/>
      <c r="F19" s="20"/>
    </row>
    <row r="20" spans="1:10" ht="14.25" x14ac:dyDescent="0.2">
      <c r="A20" s="46"/>
      <c r="B20" s="20"/>
      <c r="C20" s="20"/>
      <c r="D20" s="20"/>
      <c r="E20" s="20"/>
      <c r="F20" s="20"/>
    </row>
    <row r="21" spans="1:10" ht="14.25" x14ac:dyDescent="0.2">
      <c r="A21" s="46"/>
      <c r="B21" s="20"/>
      <c r="C21" s="20"/>
      <c r="D21" s="20"/>
      <c r="E21" s="20"/>
      <c r="F21" s="20"/>
    </row>
    <row r="22" spans="1:10" ht="14.25" x14ac:dyDescent="0.2">
      <c r="A22" s="46"/>
      <c r="B22" s="20"/>
      <c r="C22" s="20"/>
      <c r="D22" s="20"/>
      <c r="E22" s="20"/>
      <c r="F22" s="20"/>
    </row>
    <row r="23" spans="1:10" ht="14.25" x14ac:dyDescent="0.2">
      <c r="A23" s="46"/>
      <c r="B23" s="20"/>
      <c r="C23" s="20"/>
      <c r="D23" s="20"/>
      <c r="E23" s="20"/>
      <c r="F23" s="20"/>
    </row>
    <row r="24" spans="1:10" ht="14.25" x14ac:dyDescent="0.2">
      <c r="A24" s="46"/>
      <c r="B24" s="20"/>
      <c r="C24" s="20"/>
      <c r="D24" s="20"/>
      <c r="E24" s="20"/>
      <c r="F24" s="20"/>
    </row>
    <row r="25" spans="1:10" ht="14.25" x14ac:dyDescent="0.2">
      <c r="A25" s="46"/>
      <c r="B25" s="20"/>
      <c r="C25" s="20"/>
      <c r="D25" s="20"/>
      <c r="E25" s="20"/>
      <c r="F25" s="20"/>
    </row>
    <row r="26" spans="1:10" ht="18" x14ac:dyDescent="0.2">
      <c r="A26" s="109" t="s">
        <v>228</v>
      </c>
      <c r="B26" s="109"/>
      <c r="C26" s="109"/>
      <c r="D26" s="109"/>
      <c r="E26" s="109"/>
      <c r="F26" s="109"/>
      <c r="G26" s="109"/>
      <c r="H26" s="109"/>
      <c r="I26" s="109"/>
      <c r="J26" s="98"/>
    </row>
    <row r="27" spans="1:10" ht="18" x14ac:dyDescent="0.2">
      <c r="A27" s="109" t="s">
        <v>4</v>
      </c>
      <c r="B27" s="109"/>
      <c r="C27" s="109"/>
      <c r="D27" s="109"/>
      <c r="E27" s="109"/>
      <c r="F27" s="109"/>
      <c r="G27" s="109"/>
      <c r="H27" s="109"/>
      <c r="I27" s="109"/>
      <c r="J27" s="98"/>
    </row>
  </sheetData>
  <mergeCells count="2">
    <mergeCell ref="A27:I27"/>
    <mergeCell ref="A26:I2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K33"/>
  <sheetViews>
    <sheetView view="pageLayout" topLeftCell="A26" zoomScaleNormal="100" workbookViewId="0">
      <selection activeCell="F6" sqref="F6:F7"/>
    </sheetView>
  </sheetViews>
  <sheetFormatPr defaultColWidth="16.28515625" defaultRowHeight="12.75" x14ac:dyDescent="0.2"/>
  <cols>
    <col min="1" max="5" width="10.7109375" customWidth="1"/>
  </cols>
  <sheetData>
    <row r="2" spans="1:11" ht="15.6" customHeight="1" x14ac:dyDescent="0.25">
      <c r="A2" s="111" t="s">
        <v>5</v>
      </c>
      <c r="B2" s="111"/>
      <c r="C2" s="111"/>
      <c r="D2" s="111"/>
      <c r="E2" s="111"/>
      <c r="F2" s="111"/>
      <c r="G2" s="111"/>
      <c r="H2" s="111"/>
      <c r="I2" s="111"/>
      <c r="J2" s="111"/>
      <c r="K2" s="71"/>
    </row>
    <row r="3" spans="1:11" ht="18" x14ac:dyDescent="0.25">
      <c r="A3" s="72"/>
      <c r="B3" s="72"/>
      <c r="C3" s="72"/>
      <c r="D3" s="72"/>
      <c r="E3" s="72"/>
      <c r="F3" s="72"/>
      <c r="G3" s="72"/>
      <c r="H3" s="72"/>
      <c r="I3" s="74"/>
      <c r="J3" s="74"/>
      <c r="K3" s="71"/>
    </row>
    <row r="4" spans="1:11" ht="15.6" customHeight="1" x14ac:dyDescent="0.25">
      <c r="A4" s="111" t="s">
        <v>6</v>
      </c>
      <c r="B4" s="111"/>
      <c r="C4" s="111"/>
      <c r="D4" s="111"/>
      <c r="E4" s="111"/>
      <c r="F4" s="111"/>
      <c r="G4" s="111"/>
      <c r="H4" s="111"/>
      <c r="I4" s="111"/>
      <c r="J4" s="111"/>
      <c r="K4" s="71"/>
    </row>
    <row r="5" spans="1:11" ht="18" x14ac:dyDescent="0.25">
      <c r="A5" s="75"/>
      <c r="B5" s="76"/>
      <c r="C5" s="76"/>
      <c r="D5" s="76"/>
      <c r="E5" s="72"/>
      <c r="F5" s="77"/>
      <c r="G5" s="77"/>
      <c r="H5" s="77"/>
      <c r="I5" s="77"/>
      <c r="J5" s="78" t="s">
        <v>7</v>
      </c>
      <c r="K5" s="71"/>
    </row>
    <row r="6" spans="1:11" ht="45" customHeight="1" x14ac:dyDescent="0.2">
      <c r="A6" s="122" t="s">
        <v>8</v>
      </c>
      <c r="B6" s="123"/>
      <c r="C6" s="123"/>
      <c r="D6" s="123"/>
      <c r="E6" s="124"/>
      <c r="F6" s="112" t="s">
        <v>9</v>
      </c>
      <c r="G6" s="114" t="s">
        <v>10</v>
      </c>
      <c r="H6" s="114" t="s">
        <v>11</v>
      </c>
      <c r="I6" s="114" t="s">
        <v>12</v>
      </c>
      <c r="J6" s="114" t="s">
        <v>13</v>
      </c>
      <c r="K6" s="110"/>
    </row>
    <row r="7" spans="1:11" ht="24.6" customHeight="1" x14ac:dyDescent="0.2">
      <c r="A7" s="125"/>
      <c r="B7" s="126"/>
      <c r="C7" s="126"/>
      <c r="D7" s="126"/>
      <c r="E7" s="127"/>
      <c r="F7" s="113"/>
      <c r="G7" s="115"/>
      <c r="H7" s="115"/>
      <c r="I7" s="115"/>
      <c r="J7" s="115"/>
      <c r="K7" s="110"/>
    </row>
    <row r="8" spans="1:11" ht="15" x14ac:dyDescent="0.25">
      <c r="A8" s="119" t="s">
        <v>14</v>
      </c>
      <c r="B8" s="120"/>
      <c r="C8" s="120"/>
      <c r="D8" s="120"/>
      <c r="E8" s="121"/>
      <c r="F8" s="83">
        <f>F9+F10</f>
        <v>2435358.65</v>
      </c>
      <c r="G8" s="83">
        <f t="shared" ref="G8:J8" si="0">G9+G10</f>
        <v>2563575.58</v>
      </c>
      <c r="H8" s="83">
        <f t="shared" si="0"/>
        <v>2706817.26</v>
      </c>
      <c r="I8" s="83">
        <f t="shared" si="0"/>
        <v>2611547.2599999998</v>
      </c>
      <c r="J8" s="83">
        <f t="shared" si="0"/>
        <v>2611547.2599999998</v>
      </c>
      <c r="K8" s="71"/>
    </row>
    <row r="9" spans="1:11" ht="15" x14ac:dyDescent="0.25">
      <c r="A9" s="116" t="s">
        <v>15</v>
      </c>
      <c r="B9" s="117"/>
      <c r="C9" s="117"/>
      <c r="D9" s="117"/>
      <c r="E9" s="118"/>
      <c r="F9" s="84">
        <v>2407924.85</v>
      </c>
      <c r="G9" s="84">
        <v>2563575.58</v>
      </c>
      <c r="H9" s="84">
        <v>2706817.26</v>
      </c>
      <c r="I9" s="84">
        <v>2611547.2599999998</v>
      </c>
      <c r="J9" s="84">
        <f>I9</f>
        <v>2611547.2599999998</v>
      </c>
      <c r="K9" s="71"/>
    </row>
    <row r="10" spans="1:11" ht="15" x14ac:dyDescent="0.25">
      <c r="A10" s="128" t="s">
        <v>16</v>
      </c>
      <c r="B10" s="129"/>
      <c r="C10" s="129"/>
      <c r="D10" s="129"/>
      <c r="E10" s="130"/>
      <c r="F10" s="84">
        <v>27433.8</v>
      </c>
      <c r="G10" s="84">
        <v>0</v>
      </c>
      <c r="H10" s="84">
        <v>0</v>
      </c>
      <c r="I10" s="84">
        <v>0</v>
      </c>
      <c r="J10" s="84">
        <v>0</v>
      </c>
      <c r="K10" s="71"/>
    </row>
    <row r="11" spans="1:11" ht="15" x14ac:dyDescent="0.25">
      <c r="A11" s="79" t="s">
        <v>17</v>
      </c>
      <c r="B11" s="80"/>
      <c r="C11" s="80"/>
      <c r="D11" s="80"/>
      <c r="E11" s="80"/>
      <c r="F11" s="83">
        <f>F12+F13</f>
        <v>2423940.5900000003</v>
      </c>
      <c r="G11" s="83">
        <f t="shared" ref="G11:J11" si="1">G12+G13</f>
        <v>2579727.69</v>
      </c>
      <c r="H11" s="83">
        <f t="shared" si="1"/>
        <v>2708817.26</v>
      </c>
      <c r="I11" s="83">
        <f t="shared" si="1"/>
        <v>2611547.2599999998</v>
      </c>
      <c r="J11" s="83">
        <f t="shared" si="1"/>
        <v>2611547.2599999998</v>
      </c>
      <c r="K11" s="71"/>
    </row>
    <row r="12" spans="1:11" ht="15" x14ac:dyDescent="0.25">
      <c r="A12" s="116" t="s">
        <v>18</v>
      </c>
      <c r="B12" s="117"/>
      <c r="C12" s="117"/>
      <c r="D12" s="117"/>
      <c r="E12" s="118"/>
      <c r="F12" s="84">
        <v>2376066.85</v>
      </c>
      <c r="G12" s="84">
        <v>2498506.17</v>
      </c>
      <c r="H12" s="84">
        <v>2699521.4</v>
      </c>
      <c r="I12" s="84">
        <v>2602251.4</v>
      </c>
      <c r="J12" s="85">
        <f>I12</f>
        <v>2602251.4</v>
      </c>
      <c r="K12" s="71"/>
    </row>
    <row r="13" spans="1:11" ht="15" x14ac:dyDescent="0.25">
      <c r="A13" s="128" t="s">
        <v>19</v>
      </c>
      <c r="B13" s="129"/>
      <c r="C13" s="129"/>
      <c r="D13" s="129"/>
      <c r="E13" s="130"/>
      <c r="F13" s="84">
        <v>47873.74</v>
      </c>
      <c r="G13" s="84">
        <v>81221.52</v>
      </c>
      <c r="H13" s="84">
        <v>9295.86</v>
      </c>
      <c r="I13" s="84">
        <v>9295.86</v>
      </c>
      <c r="J13" s="85">
        <f>I13</f>
        <v>9295.86</v>
      </c>
      <c r="K13" s="71"/>
    </row>
    <row r="14" spans="1:11" ht="15" x14ac:dyDescent="0.25">
      <c r="A14" s="119" t="s">
        <v>20</v>
      </c>
      <c r="B14" s="120"/>
      <c r="C14" s="120"/>
      <c r="D14" s="120"/>
      <c r="E14" s="121"/>
      <c r="F14" s="83">
        <f>F8-F11</f>
        <v>11418.05999999959</v>
      </c>
      <c r="G14" s="83">
        <f t="shared" ref="G14:J14" si="2">G8-G11</f>
        <v>-16152.10999999987</v>
      </c>
      <c r="H14" s="83">
        <f t="shared" si="2"/>
        <v>-2000</v>
      </c>
      <c r="I14" s="83">
        <f t="shared" si="2"/>
        <v>0</v>
      </c>
      <c r="J14" s="83">
        <f t="shared" si="2"/>
        <v>0</v>
      </c>
      <c r="K14" s="71"/>
    </row>
    <row r="15" spans="1:11" ht="18" x14ac:dyDescent="0.25">
      <c r="A15" s="72"/>
      <c r="B15" s="81"/>
      <c r="C15" s="81"/>
      <c r="D15" s="81"/>
      <c r="E15" s="81"/>
      <c r="F15" s="81"/>
      <c r="G15" s="81"/>
      <c r="H15" s="73"/>
      <c r="I15" s="73"/>
      <c r="J15" s="73"/>
      <c r="K15" s="71"/>
    </row>
    <row r="16" spans="1:11" ht="15.6" customHeight="1" x14ac:dyDescent="0.25">
      <c r="A16" s="111" t="s">
        <v>21</v>
      </c>
      <c r="B16" s="111"/>
      <c r="C16" s="111"/>
      <c r="D16" s="111"/>
      <c r="E16" s="111"/>
      <c r="F16" s="111"/>
      <c r="G16" s="111"/>
      <c r="H16" s="111"/>
      <c r="I16" s="111"/>
      <c r="J16" s="111"/>
      <c r="K16" s="71"/>
    </row>
    <row r="17" spans="1:11" ht="18" x14ac:dyDescent="0.25">
      <c r="A17" s="72"/>
      <c r="B17" s="81"/>
      <c r="C17" s="81"/>
      <c r="D17" s="81"/>
      <c r="E17" s="81"/>
      <c r="F17" s="81"/>
      <c r="G17" s="81"/>
      <c r="H17" s="73"/>
      <c r="I17" s="73"/>
      <c r="J17" s="73"/>
      <c r="K17" s="71"/>
    </row>
    <row r="18" spans="1:11" ht="52.9" customHeight="1" x14ac:dyDescent="0.25">
      <c r="A18" s="137" t="s">
        <v>8</v>
      </c>
      <c r="B18" s="138"/>
      <c r="C18" s="138"/>
      <c r="D18" s="138"/>
      <c r="E18" s="139"/>
      <c r="F18" s="91" t="s">
        <v>9</v>
      </c>
      <c r="G18" s="92" t="s">
        <v>10</v>
      </c>
      <c r="H18" s="92" t="s">
        <v>11</v>
      </c>
      <c r="I18" s="92" t="s">
        <v>12</v>
      </c>
      <c r="J18" s="92" t="s">
        <v>13</v>
      </c>
      <c r="K18" s="82"/>
    </row>
    <row r="19" spans="1:11" ht="15" x14ac:dyDescent="0.25">
      <c r="A19" s="116" t="s">
        <v>22</v>
      </c>
      <c r="B19" s="117"/>
      <c r="C19" s="117"/>
      <c r="D19" s="117"/>
      <c r="E19" s="118"/>
      <c r="F19" s="84"/>
      <c r="G19" s="84"/>
      <c r="H19" s="84"/>
      <c r="I19" s="84"/>
      <c r="J19" s="84"/>
      <c r="K19" s="71"/>
    </row>
    <row r="20" spans="1:11" ht="15" x14ac:dyDescent="0.25">
      <c r="A20" s="116" t="s">
        <v>23</v>
      </c>
      <c r="B20" s="117"/>
      <c r="C20" s="117"/>
      <c r="D20" s="117"/>
      <c r="E20" s="118"/>
      <c r="F20" s="84"/>
      <c r="G20" s="84"/>
      <c r="H20" s="84"/>
      <c r="I20" s="84"/>
      <c r="J20" s="84"/>
      <c r="K20" s="71"/>
    </row>
    <row r="21" spans="1:11" ht="15" x14ac:dyDescent="0.25">
      <c r="A21" s="119" t="s">
        <v>24</v>
      </c>
      <c r="B21" s="120"/>
      <c r="C21" s="120"/>
      <c r="D21" s="120"/>
      <c r="E21" s="121"/>
      <c r="F21" s="83">
        <v>0</v>
      </c>
      <c r="G21" s="83">
        <v>0</v>
      </c>
      <c r="H21" s="83">
        <v>0</v>
      </c>
      <c r="I21" s="83">
        <v>0</v>
      </c>
      <c r="J21" s="83">
        <v>0</v>
      </c>
      <c r="K21" s="71"/>
    </row>
    <row r="22" spans="1:11" ht="18" x14ac:dyDescent="0.25">
      <c r="A22" s="72"/>
      <c r="B22" s="81"/>
      <c r="C22" s="81"/>
      <c r="D22" s="81"/>
      <c r="E22" s="81"/>
      <c r="F22" s="81"/>
      <c r="G22" s="81"/>
      <c r="H22" s="73"/>
      <c r="I22" s="73"/>
      <c r="J22" s="73"/>
      <c r="K22" s="71"/>
    </row>
    <row r="23" spans="1:11" ht="15.6" customHeight="1" x14ac:dyDescent="0.25">
      <c r="A23" s="111" t="s">
        <v>25</v>
      </c>
      <c r="B23" s="111"/>
      <c r="C23" s="111"/>
      <c r="D23" s="111"/>
      <c r="E23" s="111"/>
      <c r="F23" s="111"/>
      <c r="G23" s="111"/>
      <c r="H23" s="111"/>
      <c r="I23" s="111"/>
      <c r="J23" s="111"/>
      <c r="K23" s="71"/>
    </row>
    <row r="24" spans="1:11" ht="18" x14ac:dyDescent="0.25">
      <c r="A24" s="72"/>
      <c r="B24" s="81"/>
      <c r="C24" s="81"/>
      <c r="D24" s="81"/>
      <c r="E24" s="81"/>
      <c r="F24" s="81"/>
      <c r="G24" s="81"/>
      <c r="H24" s="73"/>
      <c r="I24" s="73"/>
      <c r="J24" s="73"/>
      <c r="K24" s="71"/>
    </row>
    <row r="25" spans="1:11" ht="52.9" customHeight="1" x14ac:dyDescent="0.25">
      <c r="A25" s="137" t="s">
        <v>8</v>
      </c>
      <c r="B25" s="138"/>
      <c r="C25" s="138"/>
      <c r="D25" s="138"/>
      <c r="E25" s="139"/>
      <c r="F25" s="91" t="s">
        <v>9</v>
      </c>
      <c r="G25" s="92" t="s">
        <v>10</v>
      </c>
      <c r="H25" s="92" t="s">
        <v>11</v>
      </c>
      <c r="I25" s="92" t="s">
        <v>12</v>
      </c>
      <c r="J25" s="92" t="s">
        <v>13</v>
      </c>
      <c r="K25" s="82"/>
    </row>
    <row r="26" spans="1:11" ht="25.15" customHeight="1" x14ac:dyDescent="0.25">
      <c r="A26" s="131" t="s">
        <v>26</v>
      </c>
      <c r="B26" s="132"/>
      <c r="C26" s="132"/>
      <c r="D26" s="132"/>
      <c r="E26" s="133"/>
      <c r="F26" s="87">
        <v>0</v>
      </c>
      <c r="G26" s="87">
        <v>24848.53</v>
      </c>
      <c r="H26" s="87">
        <v>2000</v>
      </c>
      <c r="I26" s="87">
        <v>0</v>
      </c>
      <c r="J26" s="88">
        <v>0</v>
      </c>
      <c r="K26" s="71"/>
    </row>
    <row r="27" spans="1:11" ht="25.15" customHeight="1" x14ac:dyDescent="0.25">
      <c r="A27" s="134" t="s">
        <v>27</v>
      </c>
      <c r="B27" s="135"/>
      <c r="C27" s="135"/>
      <c r="D27" s="135"/>
      <c r="E27" s="136"/>
      <c r="F27" s="89">
        <v>0</v>
      </c>
      <c r="G27" s="89">
        <v>16152.11</v>
      </c>
      <c r="H27" s="89">
        <v>2000</v>
      </c>
      <c r="I27" s="89">
        <v>0</v>
      </c>
      <c r="J27" s="86">
        <v>0</v>
      </c>
      <c r="K27" s="71"/>
    </row>
    <row r="28" spans="1:11" ht="15.6" customHeight="1" x14ac:dyDescent="0.25">
      <c r="A28" s="71"/>
      <c r="B28" s="71"/>
      <c r="C28" s="71"/>
      <c r="D28" s="71"/>
      <c r="E28" s="71"/>
      <c r="F28" s="90"/>
      <c r="G28" s="90"/>
      <c r="H28" s="90"/>
      <c r="I28" s="90"/>
      <c r="J28" s="90"/>
      <c r="K28" s="71"/>
    </row>
    <row r="29" spans="1:11" ht="25.15" customHeight="1" x14ac:dyDescent="0.25">
      <c r="A29" s="116" t="s">
        <v>28</v>
      </c>
      <c r="B29" s="117"/>
      <c r="C29" s="117"/>
      <c r="D29" s="117"/>
      <c r="E29" s="118"/>
      <c r="F29" s="84">
        <f>F14+F27</f>
        <v>11418.05999999959</v>
      </c>
      <c r="G29" s="84">
        <f t="shared" ref="G29:J29" si="3">G14+G27</f>
        <v>1.3096723705530167E-10</v>
      </c>
      <c r="H29" s="84">
        <f t="shared" si="3"/>
        <v>0</v>
      </c>
      <c r="I29" s="84">
        <f t="shared" si="3"/>
        <v>0</v>
      </c>
      <c r="J29" s="84">
        <f t="shared" si="3"/>
        <v>0</v>
      </c>
      <c r="K29" s="71"/>
    </row>
    <row r="30" spans="1:11" ht="25.15" customHeight="1" x14ac:dyDescent="0.25">
      <c r="A30" s="93"/>
      <c r="B30" s="93"/>
      <c r="C30" s="93"/>
      <c r="D30" s="93"/>
      <c r="E30" s="93"/>
      <c r="F30" s="94"/>
      <c r="G30" s="94"/>
      <c r="H30" s="94"/>
      <c r="I30" s="94"/>
      <c r="J30" s="94"/>
      <c r="K30" s="71"/>
    </row>
    <row r="31" spans="1:11" ht="15.75" x14ac:dyDescent="0.25">
      <c r="A31" s="97"/>
      <c r="B31" s="97"/>
      <c r="C31" s="97"/>
      <c r="D31" s="97"/>
      <c r="E31" s="97"/>
      <c r="F31" s="97"/>
      <c r="G31" s="97"/>
      <c r="H31" s="97"/>
      <c r="I31" s="97"/>
      <c r="J31" s="97"/>
      <c r="K31" s="71"/>
    </row>
    <row r="32" spans="1:11" ht="18" x14ac:dyDescent="0.25">
      <c r="A32" s="72"/>
      <c r="B32" s="72"/>
      <c r="C32" s="72"/>
      <c r="D32" s="72"/>
      <c r="E32" s="72"/>
      <c r="F32" s="72"/>
      <c r="G32" s="72"/>
      <c r="H32" s="72"/>
      <c r="I32" s="74"/>
      <c r="J32" s="74"/>
      <c r="K32" s="71"/>
    </row>
    <row r="33" spans="1:11" ht="15.75" x14ac:dyDescent="0.25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71"/>
    </row>
  </sheetData>
  <mergeCells count="25">
    <mergeCell ref="A10:E10"/>
    <mergeCell ref="A12:E12"/>
    <mergeCell ref="A26:E26"/>
    <mergeCell ref="A27:E27"/>
    <mergeCell ref="A29:E29"/>
    <mergeCell ref="A18:E18"/>
    <mergeCell ref="A25:E25"/>
    <mergeCell ref="A13:E13"/>
    <mergeCell ref="A14:E14"/>
    <mergeCell ref="A16:J16"/>
    <mergeCell ref="A23:J23"/>
    <mergeCell ref="A19:E19"/>
    <mergeCell ref="A20:E20"/>
    <mergeCell ref="A21:E21"/>
    <mergeCell ref="A9:E9"/>
    <mergeCell ref="A8:E8"/>
    <mergeCell ref="A6:E7"/>
    <mergeCell ref="J6:J7"/>
    <mergeCell ref="I6:I7"/>
    <mergeCell ref="K6:K7"/>
    <mergeCell ref="A2:J2"/>
    <mergeCell ref="A4:J4"/>
    <mergeCell ref="F6:F7"/>
    <mergeCell ref="G6:G7"/>
    <mergeCell ref="H6:H7"/>
  </mergeCells>
  <pageMargins left="0.70866141732283472" right="0.70866141732283472" top="0.55118110236220474" bottom="0.55118110236220474" header="0.31496062992125984" footer="0.31496062992125984"/>
  <pageSetup paperSize="9" scale="8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1"/>
  <sheetViews>
    <sheetView view="pageLayout" topLeftCell="A7" zoomScaleNormal="100" workbookViewId="0">
      <selection activeCell="F5" sqref="F5"/>
    </sheetView>
  </sheetViews>
  <sheetFormatPr defaultColWidth="5.28515625" defaultRowHeight="12" x14ac:dyDescent="0.2"/>
  <cols>
    <col min="1" max="1" width="7.5703125" style="34" customWidth="1"/>
    <col min="2" max="2" width="30.85546875" style="34" customWidth="1"/>
    <col min="3" max="4" width="12.7109375" style="34" customWidth="1"/>
    <col min="5" max="6" width="12.85546875" style="34" customWidth="1"/>
    <col min="7" max="7" width="13.28515625" style="34" customWidth="1"/>
    <col min="8" max="16384" width="5.28515625" style="34"/>
  </cols>
  <sheetData>
    <row r="1" spans="1:8" ht="15.75" x14ac:dyDescent="0.25">
      <c r="A1" s="145" t="s">
        <v>5</v>
      </c>
      <c r="B1" s="145"/>
      <c r="C1" s="145"/>
      <c r="D1" s="145"/>
      <c r="E1" s="145"/>
      <c r="F1" s="145"/>
      <c r="G1" s="145"/>
      <c r="H1" s="145"/>
    </row>
    <row r="2" spans="1:8" ht="15" x14ac:dyDescent="0.25">
      <c r="A2" s="146" t="s">
        <v>29</v>
      </c>
      <c r="B2" s="146"/>
      <c r="C2" s="146"/>
      <c r="D2" s="146"/>
      <c r="E2" s="146"/>
      <c r="F2" s="146"/>
      <c r="G2" s="146"/>
      <c r="H2" s="146"/>
    </row>
    <row r="3" spans="1:8" ht="15" x14ac:dyDescent="0.25">
      <c r="A3" s="146" t="s">
        <v>30</v>
      </c>
      <c r="B3" s="146"/>
      <c r="C3" s="146"/>
      <c r="D3" s="146"/>
      <c r="E3" s="146"/>
      <c r="F3" s="146"/>
      <c r="G3" s="146"/>
      <c r="H3" s="146"/>
    </row>
    <row r="4" spans="1:8" ht="15" x14ac:dyDescent="0.25">
      <c r="A4" s="59"/>
      <c r="B4" s="59"/>
      <c r="C4" s="59"/>
      <c r="D4" s="59"/>
      <c r="E4" s="59"/>
      <c r="F4" s="59"/>
      <c r="G4" s="59"/>
      <c r="H4" s="59"/>
    </row>
    <row r="5" spans="1:8" ht="60.75" customHeight="1" x14ac:dyDescent="0.25">
      <c r="A5" s="37" t="s">
        <v>31</v>
      </c>
      <c r="B5" s="37" t="s">
        <v>32</v>
      </c>
      <c r="C5" s="91" t="s">
        <v>9</v>
      </c>
      <c r="D5" s="92" t="s">
        <v>10</v>
      </c>
      <c r="E5" s="92" t="s">
        <v>11</v>
      </c>
      <c r="F5" s="92" t="s">
        <v>12</v>
      </c>
      <c r="G5" s="92" t="s">
        <v>13</v>
      </c>
      <c r="H5" s="59"/>
    </row>
    <row r="6" spans="1:8" ht="16.5" customHeight="1" x14ac:dyDescent="0.2">
      <c r="A6" s="140" t="s">
        <v>33</v>
      </c>
      <c r="B6" s="140"/>
      <c r="C6" s="38">
        <f>C7+C15+C17</f>
        <v>2435358.65</v>
      </c>
      <c r="D6" s="38">
        <f t="shared" ref="D6:G6" si="0">D7+D15+D17</f>
        <v>2579727.69</v>
      </c>
      <c r="E6" s="38">
        <f t="shared" si="0"/>
        <v>2708817.2600000002</v>
      </c>
      <c r="F6" s="38">
        <f t="shared" si="0"/>
        <v>2611547.2600000002</v>
      </c>
      <c r="G6" s="38">
        <f t="shared" si="0"/>
        <v>2611547.2600000002</v>
      </c>
    </row>
    <row r="7" spans="1:8" x14ac:dyDescent="0.2">
      <c r="A7" s="39">
        <v>6</v>
      </c>
      <c r="B7" s="39" t="s">
        <v>15</v>
      </c>
      <c r="C7" s="35">
        <f>SUM(C9:C14)</f>
        <v>2407924.85</v>
      </c>
      <c r="D7" s="35">
        <f t="shared" ref="D7:G7" si="1">SUM(D9:D13)</f>
        <v>2563575.58</v>
      </c>
      <c r="E7" s="35">
        <f t="shared" si="1"/>
        <v>2706817.2600000002</v>
      </c>
      <c r="F7" s="35">
        <f t="shared" si="1"/>
        <v>2611547.2600000002</v>
      </c>
      <c r="G7" s="35">
        <f t="shared" si="1"/>
        <v>2611547.2600000002</v>
      </c>
    </row>
    <row r="8" spans="1:8" x14ac:dyDescent="0.2">
      <c r="A8" s="142"/>
      <c r="B8" s="143"/>
      <c r="C8" s="143"/>
      <c r="D8" s="143"/>
      <c r="E8" s="143"/>
      <c r="F8" s="143"/>
      <c r="G8" s="144"/>
    </row>
    <row r="9" spans="1:8" ht="24" x14ac:dyDescent="0.2">
      <c r="A9" s="40">
        <v>63</v>
      </c>
      <c r="B9" s="40" t="s">
        <v>34</v>
      </c>
      <c r="C9" s="41">
        <v>1667879.75</v>
      </c>
      <c r="D9" s="41">
        <v>1860304.84</v>
      </c>
      <c r="E9" s="41">
        <v>1887788.6</v>
      </c>
      <c r="F9" s="41">
        <v>1887788.6</v>
      </c>
      <c r="G9" s="41">
        <v>1887788.6</v>
      </c>
    </row>
    <row r="10" spans="1:8" x14ac:dyDescent="0.2">
      <c r="A10" s="40">
        <v>64</v>
      </c>
      <c r="B10" s="40" t="s">
        <v>35</v>
      </c>
      <c r="C10" s="41">
        <v>0.11</v>
      </c>
      <c r="D10" s="41">
        <v>0</v>
      </c>
      <c r="E10" s="41">
        <v>0</v>
      </c>
      <c r="F10" s="41">
        <v>0</v>
      </c>
      <c r="G10" s="41">
        <v>0</v>
      </c>
    </row>
    <row r="11" spans="1:8" ht="24" x14ac:dyDescent="0.2">
      <c r="A11" s="40">
        <v>65</v>
      </c>
      <c r="B11" s="40" t="s">
        <v>36</v>
      </c>
      <c r="C11" s="41">
        <v>145239.72</v>
      </c>
      <c r="D11" s="41">
        <v>93285.66</v>
      </c>
      <c r="E11" s="41">
        <v>90565.86</v>
      </c>
      <c r="F11" s="41">
        <v>89565.86</v>
      </c>
      <c r="G11" s="41">
        <v>89565.86</v>
      </c>
    </row>
    <row r="12" spans="1:8" ht="24" x14ac:dyDescent="0.2">
      <c r="A12" s="40">
        <v>66</v>
      </c>
      <c r="B12" s="40" t="s">
        <v>37</v>
      </c>
      <c r="C12" s="41">
        <v>12324.92</v>
      </c>
      <c r="D12" s="41">
        <v>10392.01</v>
      </c>
      <c r="E12" s="41">
        <v>11420</v>
      </c>
      <c r="F12" s="41">
        <v>11420</v>
      </c>
      <c r="G12" s="41">
        <v>11420</v>
      </c>
    </row>
    <row r="13" spans="1:8" x14ac:dyDescent="0.2">
      <c r="A13" s="40">
        <v>67</v>
      </c>
      <c r="B13" s="40" t="s">
        <v>38</v>
      </c>
      <c r="C13" s="41">
        <v>582424.63</v>
      </c>
      <c r="D13" s="41">
        <v>599593.06999999995</v>
      </c>
      <c r="E13" s="41">
        <v>717042.8</v>
      </c>
      <c r="F13" s="41">
        <v>622772.80000000005</v>
      </c>
      <c r="G13" s="41">
        <v>622772.80000000005</v>
      </c>
    </row>
    <row r="14" spans="1:8" x14ac:dyDescent="0.2">
      <c r="A14" s="40">
        <v>68</v>
      </c>
      <c r="B14" s="40" t="s">
        <v>39</v>
      </c>
      <c r="C14" s="41">
        <v>55.72</v>
      </c>
      <c r="D14" s="41">
        <v>0</v>
      </c>
      <c r="E14" s="41">
        <v>0</v>
      </c>
      <c r="F14" s="41">
        <v>0</v>
      </c>
      <c r="G14" s="41">
        <v>0</v>
      </c>
    </row>
    <row r="15" spans="1:8" ht="24" x14ac:dyDescent="0.2">
      <c r="A15" s="39">
        <v>7</v>
      </c>
      <c r="B15" s="39" t="s">
        <v>16</v>
      </c>
      <c r="C15" s="35">
        <f>C16</f>
        <v>27433.8</v>
      </c>
      <c r="D15" s="35">
        <f>D16</f>
        <v>0</v>
      </c>
      <c r="E15" s="35">
        <f t="shared" ref="E15:G15" si="2">E16</f>
        <v>0</v>
      </c>
      <c r="F15" s="35">
        <f t="shared" si="2"/>
        <v>0</v>
      </c>
      <c r="G15" s="35">
        <f t="shared" si="2"/>
        <v>0</v>
      </c>
    </row>
    <row r="16" spans="1:8" ht="24" x14ac:dyDescent="0.2">
      <c r="A16" s="40">
        <v>72</v>
      </c>
      <c r="B16" s="40" t="s">
        <v>40</v>
      </c>
      <c r="C16" s="36">
        <v>27433.8</v>
      </c>
      <c r="D16" s="41">
        <v>0</v>
      </c>
      <c r="E16" s="36">
        <v>0</v>
      </c>
      <c r="F16" s="36">
        <v>0</v>
      </c>
      <c r="G16" s="36">
        <v>0</v>
      </c>
    </row>
    <row r="17" spans="1:7" x14ac:dyDescent="0.2">
      <c r="A17" s="39">
        <v>9</v>
      </c>
      <c r="B17" s="39" t="s">
        <v>41</v>
      </c>
      <c r="C17" s="35">
        <v>0</v>
      </c>
      <c r="D17" s="35">
        <f>D18</f>
        <v>16152.11</v>
      </c>
      <c r="E17" s="35">
        <f t="shared" ref="E17:G17" si="3">E18</f>
        <v>2000</v>
      </c>
      <c r="F17" s="35">
        <f t="shared" si="3"/>
        <v>0</v>
      </c>
      <c r="G17" s="35">
        <f t="shared" si="3"/>
        <v>0</v>
      </c>
    </row>
    <row r="18" spans="1:7" x14ac:dyDescent="0.2">
      <c r="A18" s="40">
        <v>922</v>
      </c>
      <c r="B18" s="40" t="s">
        <v>42</v>
      </c>
      <c r="C18" s="41">
        <v>0</v>
      </c>
      <c r="D18" s="41">
        <v>16152.11</v>
      </c>
      <c r="E18" s="41">
        <v>2000</v>
      </c>
      <c r="F18" s="41">
        <v>0</v>
      </c>
      <c r="G18" s="41">
        <v>0</v>
      </c>
    </row>
    <row r="19" spans="1:7" x14ac:dyDescent="0.2">
      <c r="A19" s="42"/>
      <c r="B19" s="42"/>
      <c r="C19" s="43"/>
      <c r="D19" s="43"/>
      <c r="E19" s="43"/>
      <c r="F19" s="44"/>
      <c r="G19" s="44"/>
    </row>
    <row r="20" spans="1:7" x14ac:dyDescent="0.2">
      <c r="A20" s="42"/>
      <c r="B20" s="42"/>
      <c r="C20" s="43"/>
      <c r="D20" s="43"/>
      <c r="E20" s="43"/>
      <c r="F20" s="44"/>
      <c r="G20" s="44"/>
    </row>
    <row r="21" spans="1:7" x14ac:dyDescent="0.2">
      <c r="A21" s="42"/>
      <c r="B21" s="42"/>
      <c r="C21" s="43"/>
      <c r="D21" s="43"/>
      <c r="E21" s="43"/>
      <c r="F21" s="44"/>
      <c r="G21" s="44"/>
    </row>
    <row r="22" spans="1:7" ht="12.75" x14ac:dyDescent="0.2">
      <c r="A22" s="141" t="s">
        <v>43</v>
      </c>
      <c r="B22" s="141"/>
      <c r="C22" s="141"/>
      <c r="D22" s="141"/>
      <c r="E22" s="141"/>
      <c r="F22" s="141"/>
      <c r="G22" s="141"/>
    </row>
    <row r="24" spans="1:7" ht="60.75" customHeight="1" x14ac:dyDescent="0.2">
      <c r="A24" s="37" t="s">
        <v>44</v>
      </c>
      <c r="B24" s="37" t="s">
        <v>45</v>
      </c>
      <c r="C24" s="91" t="s">
        <v>9</v>
      </c>
      <c r="D24" s="92" t="s">
        <v>10</v>
      </c>
      <c r="E24" s="92" t="s">
        <v>11</v>
      </c>
      <c r="F24" s="92" t="s">
        <v>12</v>
      </c>
      <c r="G24" s="92" t="s">
        <v>13</v>
      </c>
    </row>
    <row r="25" spans="1:7" ht="16.5" customHeight="1" x14ac:dyDescent="0.2">
      <c r="A25" s="140" t="s">
        <v>33</v>
      </c>
      <c r="B25" s="140"/>
      <c r="C25" s="38">
        <f>SUM(C26:C31)</f>
        <v>2435358.65</v>
      </c>
      <c r="D25" s="38">
        <f>SUM(D26:D31)</f>
        <v>2579727.69</v>
      </c>
      <c r="E25" s="38">
        <f>SUM(E26:E31)</f>
        <v>2708817.26</v>
      </c>
      <c r="F25" s="38">
        <f>SUM(F26:F31)</f>
        <v>2611547.2600000002</v>
      </c>
      <c r="G25" s="38">
        <f>SUM(G26:G31)</f>
        <v>2611547.2600000002</v>
      </c>
    </row>
    <row r="26" spans="1:7" ht="14.1" customHeight="1" x14ac:dyDescent="0.2">
      <c r="A26" s="40" t="s">
        <v>46</v>
      </c>
      <c r="B26" s="40" t="s">
        <v>47</v>
      </c>
      <c r="C26" s="41">
        <v>298597.52</v>
      </c>
      <c r="D26" s="41">
        <v>482969.37</v>
      </c>
      <c r="E26" s="41">
        <v>547666.05000000005</v>
      </c>
      <c r="F26" s="41">
        <v>536259.15</v>
      </c>
      <c r="G26" s="41">
        <v>536259.15</v>
      </c>
    </row>
    <row r="27" spans="1:7" ht="14.1" customHeight="1" x14ac:dyDescent="0.2">
      <c r="A27" s="40" t="s">
        <v>48</v>
      </c>
      <c r="B27" s="40" t="s">
        <v>49</v>
      </c>
      <c r="C27" s="41">
        <v>11783.51</v>
      </c>
      <c r="D27" s="41">
        <v>10820</v>
      </c>
      <c r="E27" s="41">
        <v>10820</v>
      </c>
      <c r="F27" s="41">
        <v>10820</v>
      </c>
      <c r="G27" s="41">
        <v>10820</v>
      </c>
    </row>
    <row r="28" spans="1:7" ht="14.1" customHeight="1" x14ac:dyDescent="0.2">
      <c r="A28" s="40" t="s">
        <v>50</v>
      </c>
      <c r="B28" s="40" t="s">
        <v>51</v>
      </c>
      <c r="C28" s="41">
        <v>429066.82</v>
      </c>
      <c r="D28" s="41">
        <v>185442.19</v>
      </c>
      <c r="E28" s="41">
        <v>247079.51</v>
      </c>
      <c r="F28" s="41">
        <v>176079.51</v>
      </c>
      <c r="G28" s="41">
        <v>176079.51</v>
      </c>
    </row>
    <row r="29" spans="1:7" ht="14.1" customHeight="1" x14ac:dyDescent="0.2">
      <c r="A29" s="40" t="s">
        <v>52</v>
      </c>
      <c r="B29" s="40" t="s">
        <v>53</v>
      </c>
      <c r="C29" s="41">
        <v>1665348.33</v>
      </c>
      <c r="D29" s="41">
        <v>1886962.08</v>
      </c>
      <c r="E29" s="41">
        <v>1900651.7</v>
      </c>
      <c r="F29" s="41">
        <v>1887788.6</v>
      </c>
      <c r="G29" s="41">
        <v>1887788.6</v>
      </c>
    </row>
    <row r="30" spans="1:7" ht="14.1" customHeight="1" x14ac:dyDescent="0.2">
      <c r="A30" s="40" t="s">
        <v>54</v>
      </c>
      <c r="B30" s="40" t="s">
        <v>55</v>
      </c>
      <c r="C30" s="41">
        <v>3128.67</v>
      </c>
      <c r="D30" s="41">
        <v>820.48</v>
      </c>
      <c r="E30" s="41">
        <v>600</v>
      </c>
      <c r="F30" s="41">
        <v>600</v>
      </c>
      <c r="G30" s="41">
        <v>600</v>
      </c>
    </row>
    <row r="31" spans="1:7" ht="14.1" customHeight="1" x14ac:dyDescent="0.2">
      <c r="A31" s="40" t="s">
        <v>56</v>
      </c>
      <c r="B31" s="96" t="s">
        <v>57</v>
      </c>
      <c r="C31" s="41">
        <v>27433.8</v>
      </c>
      <c r="D31" s="41">
        <v>12713.57</v>
      </c>
      <c r="E31" s="41">
        <v>2000</v>
      </c>
      <c r="F31" s="41">
        <v>0</v>
      </c>
      <c r="G31" s="41">
        <v>0</v>
      </c>
    </row>
  </sheetData>
  <mergeCells count="7">
    <mergeCell ref="A25:B25"/>
    <mergeCell ref="A22:G22"/>
    <mergeCell ref="A6:B6"/>
    <mergeCell ref="A8:G8"/>
    <mergeCell ref="A1:H1"/>
    <mergeCell ref="A2:H2"/>
    <mergeCell ref="A3:H3"/>
  </mergeCells>
  <pageMargins left="0.7" right="0.7" top="0.75" bottom="0.75" header="0.3" footer="0.3"/>
  <pageSetup paperSize="9" scale="8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I293"/>
  <sheetViews>
    <sheetView showGridLines="0" topLeftCell="A277" zoomScale="106" zoomScaleNormal="100" workbookViewId="0">
      <selection activeCell="E300" sqref="E300"/>
    </sheetView>
  </sheetViews>
  <sheetFormatPr defaultRowHeight="12.75" x14ac:dyDescent="0.2"/>
  <cols>
    <col min="1" max="1" width="7.85546875" customWidth="1"/>
    <col min="2" max="2" width="22.5703125" customWidth="1"/>
    <col min="3" max="3" width="6.5703125" customWidth="1"/>
    <col min="4" max="4" width="14.28515625" customWidth="1"/>
    <col min="5" max="5" width="14.7109375" customWidth="1"/>
    <col min="6" max="6" width="14.28515625" customWidth="1"/>
    <col min="7" max="7" width="14.42578125" customWidth="1"/>
    <col min="8" max="8" width="14.28515625" customWidth="1"/>
  </cols>
  <sheetData>
    <row r="2" spans="1:8" ht="15" customHeight="1" x14ac:dyDescent="0.25">
      <c r="A2" s="145" t="s">
        <v>5</v>
      </c>
      <c r="B2" s="145"/>
      <c r="C2" s="145"/>
      <c r="D2" s="145"/>
      <c r="E2" s="145"/>
      <c r="F2" s="145"/>
      <c r="G2" s="145"/>
      <c r="H2" s="145"/>
    </row>
    <row r="3" spans="1:8" ht="15" x14ac:dyDescent="0.25">
      <c r="A3" s="146" t="s">
        <v>29</v>
      </c>
      <c r="B3" s="146"/>
      <c r="C3" s="146"/>
      <c r="D3" s="146"/>
      <c r="E3" s="146"/>
      <c r="F3" s="146"/>
      <c r="G3" s="146"/>
      <c r="H3" s="146"/>
    </row>
    <row r="4" spans="1:8" ht="15" x14ac:dyDescent="0.25">
      <c r="A4" s="146" t="s">
        <v>58</v>
      </c>
      <c r="B4" s="146"/>
      <c r="C4" s="146"/>
      <c r="D4" s="146"/>
      <c r="E4" s="146"/>
      <c r="F4" s="146"/>
      <c r="G4" s="146"/>
      <c r="H4" s="146"/>
    </row>
    <row r="6" spans="1:8" ht="45" x14ac:dyDescent="0.2">
      <c r="A6" s="60" t="s">
        <v>31</v>
      </c>
      <c r="B6" s="164" t="s">
        <v>8</v>
      </c>
      <c r="C6" s="164"/>
      <c r="D6" s="60" t="s">
        <v>9</v>
      </c>
      <c r="E6" s="60" t="s">
        <v>10</v>
      </c>
      <c r="F6" s="60" t="s">
        <v>11</v>
      </c>
      <c r="G6" s="60" t="s">
        <v>12</v>
      </c>
      <c r="H6" s="60" t="s">
        <v>13</v>
      </c>
    </row>
    <row r="7" spans="1:8" x14ac:dyDescent="0.2">
      <c r="A7" s="167"/>
      <c r="B7" s="168"/>
      <c r="C7" s="168"/>
      <c r="D7" s="168"/>
      <c r="E7" s="168"/>
      <c r="F7" s="168"/>
      <c r="G7" s="168"/>
      <c r="H7" s="169"/>
    </row>
    <row r="8" spans="1:8" ht="25.15" customHeight="1" x14ac:dyDescent="0.2">
      <c r="A8" s="62">
        <v>3</v>
      </c>
      <c r="B8" s="165" t="s">
        <v>59</v>
      </c>
      <c r="C8" s="166"/>
      <c r="D8" s="61">
        <f>SUM(D9:D14)</f>
        <v>2376066.85</v>
      </c>
      <c r="E8" s="61">
        <f t="shared" ref="E8:H8" si="0">SUM(E9:E14)</f>
        <v>2498506.1700000004</v>
      </c>
      <c r="F8" s="61">
        <f t="shared" si="0"/>
        <v>2699521.4000000004</v>
      </c>
      <c r="G8" s="61">
        <f t="shared" si="0"/>
        <v>2602251.4</v>
      </c>
      <c r="H8" s="61">
        <f t="shared" si="0"/>
        <v>2602251.4</v>
      </c>
    </row>
    <row r="9" spans="1:8" ht="25.15" customHeight="1" x14ac:dyDescent="0.2">
      <c r="A9" s="62">
        <v>31</v>
      </c>
      <c r="B9" s="165" t="s">
        <v>60</v>
      </c>
      <c r="C9" s="166"/>
      <c r="D9" s="61">
        <v>1608222.68</v>
      </c>
      <c r="E9" s="61">
        <v>1693704.78</v>
      </c>
      <c r="F9" s="61">
        <v>1740116.21</v>
      </c>
      <c r="G9" s="61">
        <v>1717912.19</v>
      </c>
      <c r="H9" s="61">
        <v>1717912.19</v>
      </c>
    </row>
    <row r="10" spans="1:8" ht="25.15" customHeight="1" x14ac:dyDescent="0.2">
      <c r="A10" s="62">
        <v>32</v>
      </c>
      <c r="B10" s="165" t="s">
        <v>61</v>
      </c>
      <c r="C10" s="166"/>
      <c r="D10" s="61">
        <v>428154.84</v>
      </c>
      <c r="E10" s="61">
        <v>437132.01</v>
      </c>
      <c r="F10" s="61">
        <v>485530.03</v>
      </c>
      <c r="G10" s="61">
        <v>410464.05</v>
      </c>
      <c r="H10" s="61">
        <v>410464.05</v>
      </c>
    </row>
    <row r="11" spans="1:8" ht="25.15" customHeight="1" x14ac:dyDescent="0.2">
      <c r="A11" s="62">
        <v>34</v>
      </c>
      <c r="B11" s="165" t="s">
        <v>62</v>
      </c>
      <c r="C11" s="166"/>
      <c r="D11" s="61">
        <v>6151.35</v>
      </c>
      <c r="E11" s="61">
        <v>1443.16</v>
      </c>
      <c r="F11" s="61">
        <v>1343.16</v>
      </c>
      <c r="G11" s="61">
        <v>1343.16</v>
      </c>
      <c r="H11" s="61">
        <v>1343.16</v>
      </c>
    </row>
    <row r="12" spans="1:8" ht="25.15" customHeight="1" x14ac:dyDescent="0.2">
      <c r="A12" s="62">
        <v>36</v>
      </c>
      <c r="B12" s="172" t="s">
        <v>63</v>
      </c>
      <c r="C12" s="173"/>
      <c r="D12" s="61">
        <v>164.04</v>
      </c>
      <c r="E12" s="61">
        <v>0</v>
      </c>
      <c r="F12" s="61">
        <v>0</v>
      </c>
      <c r="G12" s="61">
        <v>0</v>
      </c>
      <c r="H12" s="61">
        <v>0</v>
      </c>
    </row>
    <row r="13" spans="1:8" ht="31.9" customHeight="1" x14ac:dyDescent="0.2">
      <c r="A13" s="62">
        <v>37</v>
      </c>
      <c r="B13" s="172" t="s">
        <v>64</v>
      </c>
      <c r="C13" s="173"/>
      <c r="D13" s="61">
        <v>333221.03999999998</v>
      </c>
      <c r="E13" s="61">
        <v>365178.12</v>
      </c>
      <c r="F13" s="61">
        <v>472532</v>
      </c>
      <c r="G13" s="61">
        <v>472532</v>
      </c>
      <c r="H13" s="61">
        <v>472532</v>
      </c>
    </row>
    <row r="14" spans="1:8" ht="25.15" customHeight="1" x14ac:dyDescent="0.2">
      <c r="A14" s="62">
        <v>38</v>
      </c>
      <c r="B14" s="165" t="s">
        <v>65</v>
      </c>
      <c r="C14" s="166"/>
      <c r="D14" s="61">
        <v>152.9</v>
      </c>
      <c r="E14" s="61">
        <v>1048.0999999999999</v>
      </c>
      <c r="F14" s="61">
        <v>0</v>
      </c>
      <c r="G14" s="61">
        <v>0</v>
      </c>
      <c r="H14" s="61">
        <v>0</v>
      </c>
    </row>
    <row r="15" spans="1:8" ht="13.15" customHeight="1" x14ac:dyDescent="0.2">
      <c r="A15" s="176"/>
      <c r="B15" s="177"/>
      <c r="C15" s="177"/>
      <c r="D15" s="177"/>
      <c r="E15" s="177"/>
      <c r="F15" s="177"/>
      <c r="G15" s="177"/>
      <c r="H15" s="178"/>
    </row>
    <row r="16" spans="1:8" ht="25.15" customHeight="1" x14ac:dyDescent="0.2">
      <c r="A16" s="62">
        <v>4</v>
      </c>
      <c r="B16" s="172" t="s">
        <v>19</v>
      </c>
      <c r="C16" s="173"/>
      <c r="D16" s="61">
        <f>D17+D18</f>
        <v>47873.74</v>
      </c>
      <c r="E16" s="61">
        <f t="shared" ref="E16:H16" si="1">E17+E18</f>
        <v>81221.52</v>
      </c>
      <c r="F16" s="61">
        <f t="shared" si="1"/>
        <v>9295.86</v>
      </c>
      <c r="G16" s="61">
        <f t="shared" si="1"/>
        <v>9295.86</v>
      </c>
      <c r="H16" s="61">
        <f t="shared" si="1"/>
        <v>9295.86</v>
      </c>
    </row>
    <row r="17" spans="1:8" ht="25.5" customHeight="1" x14ac:dyDescent="0.2">
      <c r="A17" s="99">
        <v>42</v>
      </c>
      <c r="B17" s="174" t="s">
        <v>66</v>
      </c>
      <c r="C17" s="175"/>
      <c r="D17" s="100">
        <v>8480.68</v>
      </c>
      <c r="E17" s="100">
        <v>23314.66</v>
      </c>
      <c r="F17" s="100">
        <v>9295.86</v>
      </c>
      <c r="G17" s="100">
        <v>9295.86</v>
      </c>
      <c r="H17" s="100">
        <v>9295.86</v>
      </c>
    </row>
    <row r="18" spans="1:8" ht="25.5" customHeight="1" x14ac:dyDescent="0.2">
      <c r="A18" s="101">
        <v>45</v>
      </c>
      <c r="B18" s="180" t="s">
        <v>67</v>
      </c>
      <c r="C18" s="181"/>
      <c r="D18" s="102">
        <v>39393.06</v>
      </c>
      <c r="E18" s="102">
        <v>57906.86</v>
      </c>
      <c r="F18" s="102">
        <v>0</v>
      </c>
      <c r="G18" s="102">
        <v>0</v>
      </c>
      <c r="H18" s="102">
        <v>0</v>
      </c>
    </row>
    <row r="19" spans="1:8" ht="25.5" customHeight="1" x14ac:dyDescent="0.2">
      <c r="A19" s="182" t="s">
        <v>68</v>
      </c>
      <c r="B19" s="183"/>
      <c r="C19" s="184"/>
      <c r="D19" s="103">
        <f>D8+D16</f>
        <v>2423940.5900000003</v>
      </c>
      <c r="E19" s="103">
        <f t="shared" ref="E19:H19" si="2">E8+E16</f>
        <v>2579727.6900000004</v>
      </c>
      <c r="F19" s="103">
        <f t="shared" si="2"/>
        <v>2708817.2600000002</v>
      </c>
      <c r="G19" s="103">
        <f t="shared" si="2"/>
        <v>2611547.2599999998</v>
      </c>
      <c r="H19" s="103">
        <f t="shared" si="2"/>
        <v>2611547.2599999998</v>
      </c>
    </row>
    <row r="20" spans="1:8" ht="31.9" customHeight="1" x14ac:dyDescent="0.2">
      <c r="A20" s="66"/>
      <c r="B20" s="67"/>
      <c r="C20" s="67"/>
      <c r="D20" s="68"/>
      <c r="E20" s="68"/>
      <c r="F20" s="69"/>
      <c r="G20" s="69"/>
      <c r="H20" s="69"/>
    </row>
    <row r="21" spans="1:8" x14ac:dyDescent="0.2">
      <c r="A21" s="20"/>
      <c r="B21" s="20"/>
      <c r="C21" s="20"/>
      <c r="D21" s="20"/>
      <c r="E21" s="20"/>
    </row>
    <row r="22" spans="1:8" ht="15" x14ac:dyDescent="0.25">
      <c r="A22" s="146" t="s">
        <v>69</v>
      </c>
      <c r="B22" s="146"/>
      <c r="C22" s="146"/>
      <c r="D22" s="146"/>
      <c r="E22" s="146"/>
      <c r="F22" s="146"/>
      <c r="G22" s="146"/>
      <c r="H22" s="146"/>
    </row>
    <row r="23" spans="1:8" ht="45" x14ac:dyDescent="0.2">
      <c r="A23" s="60" t="s">
        <v>70</v>
      </c>
      <c r="B23" s="164" t="s">
        <v>8</v>
      </c>
      <c r="C23" s="164"/>
      <c r="D23" s="60" t="s">
        <v>9</v>
      </c>
      <c r="E23" s="60" t="s">
        <v>10</v>
      </c>
      <c r="F23" s="60" t="s">
        <v>11</v>
      </c>
      <c r="G23" s="60" t="s">
        <v>12</v>
      </c>
      <c r="H23" s="60" t="s">
        <v>13</v>
      </c>
    </row>
    <row r="24" spans="1:8" x14ac:dyDescent="0.2">
      <c r="A24" s="185"/>
      <c r="B24" s="186"/>
      <c r="C24" s="186"/>
      <c r="D24" s="186"/>
      <c r="E24" s="186"/>
      <c r="F24" s="186"/>
      <c r="G24" s="186"/>
      <c r="H24" s="187"/>
    </row>
    <row r="25" spans="1:8" x14ac:dyDescent="0.2">
      <c r="A25" s="63">
        <v>1</v>
      </c>
      <c r="B25" s="170" t="s">
        <v>71</v>
      </c>
      <c r="C25" s="171"/>
      <c r="D25" s="65">
        <v>298597.52</v>
      </c>
      <c r="E25" s="65">
        <v>482969.35</v>
      </c>
      <c r="F25" s="65">
        <v>547666.05000000005</v>
      </c>
      <c r="G25" s="65">
        <v>536259.15</v>
      </c>
      <c r="H25" s="65">
        <v>536259.15</v>
      </c>
    </row>
    <row r="26" spans="1:8" x14ac:dyDescent="0.2">
      <c r="A26" s="63">
        <v>3</v>
      </c>
      <c r="B26" s="170" t="s">
        <v>72</v>
      </c>
      <c r="C26" s="171"/>
      <c r="D26" s="65">
        <v>16230.47</v>
      </c>
      <c r="E26" s="65">
        <v>10820</v>
      </c>
      <c r="F26" s="65">
        <v>10820</v>
      </c>
      <c r="G26" s="65">
        <v>10820</v>
      </c>
      <c r="H26" s="65">
        <v>10820</v>
      </c>
    </row>
    <row r="27" spans="1:8" x14ac:dyDescent="0.2">
      <c r="A27" s="63">
        <v>4</v>
      </c>
      <c r="B27" s="170" t="s">
        <v>73</v>
      </c>
      <c r="C27" s="171"/>
      <c r="D27" s="65">
        <v>411588.54</v>
      </c>
      <c r="E27" s="65">
        <v>185442.19</v>
      </c>
      <c r="F27" s="65">
        <v>247079.51</v>
      </c>
      <c r="G27" s="65">
        <v>176079.51</v>
      </c>
      <c r="H27" s="65">
        <v>176079.51</v>
      </c>
    </row>
    <row r="28" spans="1:8" x14ac:dyDescent="0.2">
      <c r="A28" s="63">
        <v>5</v>
      </c>
      <c r="B28" s="170" t="s">
        <v>74</v>
      </c>
      <c r="C28" s="171"/>
      <c r="D28" s="65">
        <v>1694992.64</v>
      </c>
      <c r="E28" s="65">
        <v>1886962.09</v>
      </c>
      <c r="F28" s="65">
        <v>1900651.7</v>
      </c>
      <c r="G28" s="65">
        <v>1887788.6</v>
      </c>
      <c r="H28" s="65">
        <v>1887788.6</v>
      </c>
    </row>
    <row r="29" spans="1:8" x14ac:dyDescent="0.2">
      <c r="A29" s="63">
        <v>6</v>
      </c>
      <c r="B29" s="170" t="s">
        <v>75</v>
      </c>
      <c r="C29" s="171"/>
      <c r="D29" s="65">
        <v>2531.42</v>
      </c>
      <c r="E29" s="65">
        <v>820.49</v>
      </c>
      <c r="F29" s="65">
        <v>600</v>
      </c>
      <c r="G29" s="65">
        <v>600</v>
      </c>
      <c r="H29" s="65">
        <v>600</v>
      </c>
    </row>
    <row r="30" spans="1:8" x14ac:dyDescent="0.2">
      <c r="A30" s="63">
        <v>7</v>
      </c>
      <c r="B30" s="64" t="s">
        <v>76</v>
      </c>
      <c r="C30" s="63"/>
      <c r="D30" s="65">
        <v>0</v>
      </c>
      <c r="E30" s="65">
        <v>12713.57</v>
      </c>
      <c r="F30" s="65">
        <v>2000</v>
      </c>
      <c r="G30" s="65">
        <f>G283</f>
        <v>0</v>
      </c>
      <c r="H30" s="65">
        <f>H283</f>
        <v>0</v>
      </c>
    </row>
    <row r="31" spans="1:8" x14ac:dyDescent="0.2">
      <c r="A31" s="188" t="s">
        <v>77</v>
      </c>
      <c r="B31" s="189"/>
      <c r="C31" s="190"/>
      <c r="D31" s="65">
        <f>SUM(D25:D30)</f>
        <v>2423940.59</v>
      </c>
      <c r="E31" s="65">
        <f t="shared" ref="E31:H31" si="3">SUM(E25:E30)</f>
        <v>2579727.69</v>
      </c>
      <c r="F31" s="65">
        <f t="shared" si="3"/>
        <v>2708817.26</v>
      </c>
      <c r="G31" s="65">
        <f t="shared" si="3"/>
        <v>2611547.2600000002</v>
      </c>
      <c r="H31" s="65">
        <f t="shared" si="3"/>
        <v>2611547.2600000002</v>
      </c>
    </row>
    <row r="32" spans="1:8" ht="31.9" customHeight="1" x14ac:dyDescent="0.2"/>
    <row r="33" spans="1:8" ht="15" x14ac:dyDescent="0.25">
      <c r="A33" s="146" t="s">
        <v>78</v>
      </c>
      <c r="B33" s="146"/>
      <c r="C33" s="146"/>
      <c r="D33" s="146"/>
      <c r="E33" s="146"/>
      <c r="F33" s="146"/>
      <c r="G33" s="146"/>
      <c r="H33" s="146"/>
    </row>
    <row r="34" spans="1:8" ht="45" x14ac:dyDescent="0.2">
      <c r="A34" s="60" t="s">
        <v>70</v>
      </c>
      <c r="B34" s="164" t="s">
        <v>8</v>
      </c>
      <c r="C34" s="164"/>
      <c r="D34" s="60" t="s">
        <v>9</v>
      </c>
      <c r="E34" s="60" t="s">
        <v>10</v>
      </c>
      <c r="F34" s="60" t="s">
        <v>11</v>
      </c>
      <c r="G34" s="60" t="s">
        <v>12</v>
      </c>
      <c r="H34" s="60" t="s">
        <v>13</v>
      </c>
    </row>
    <row r="35" spans="1:8" x14ac:dyDescent="0.2">
      <c r="A35" s="185"/>
      <c r="B35" s="186"/>
      <c r="C35" s="186"/>
      <c r="D35" s="186"/>
      <c r="E35" s="186"/>
      <c r="F35" s="186"/>
      <c r="G35" s="186"/>
      <c r="H35" s="187"/>
    </row>
    <row r="36" spans="1:8" x14ac:dyDescent="0.2">
      <c r="A36" s="70" t="s">
        <v>79</v>
      </c>
      <c r="B36" s="170" t="s">
        <v>80</v>
      </c>
      <c r="C36" s="171"/>
      <c r="D36" s="65">
        <v>2423940.59</v>
      </c>
      <c r="E36" s="65">
        <v>2579727.69</v>
      </c>
      <c r="F36" s="65">
        <v>2708817.26</v>
      </c>
      <c r="G36" s="65">
        <v>2611547.2599999998</v>
      </c>
      <c r="H36" s="65">
        <v>2611547.2599999998</v>
      </c>
    </row>
    <row r="37" spans="1:8" x14ac:dyDescent="0.2">
      <c r="A37" s="70" t="s">
        <v>81</v>
      </c>
      <c r="B37" s="170" t="s">
        <v>82</v>
      </c>
      <c r="C37" s="171"/>
      <c r="D37" s="65">
        <v>2423940.59</v>
      </c>
      <c r="E37" s="65">
        <v>2579727.69</v>
      </c>
      <c r="F37" s="65">
        <v>2708817.26</v>
      </c>
      <c r="G37" s="65">
        <v>2611547.2599999998</v>
      </c>
      <c r="H37" s="65">
        <v>2611547.2599999998</v>
      </c>
    </row>
    <row r="38" spans="1:8" x14ac:dyDescent="0.2">
      <c r="A38" s="70" t="s">
        <v>83</v>
      </c>
      <c r="B38" s="170" t="s">
        <v>84</v>
      </c>
      <c r="C38" s="171"/>
      <c r="D38" s="65">
        <f>D37-D39</f>
        <v>2013495.2899999998</v>
      </c>
      <c r="E38" s="65">
        <f t="shared" ref="E38:H38" si="4">E37-E39</f>
        <v>2114349.5699999998</v>
      </c>
      <c r="F38" s="65">
        <f t="shared" si="4"/>
        <v>2603813.2599999998</v>
      </c>
      <c r="G38" s="65">
        <f t="shared" si="4"/>
        <v>2506543.2599999998</v>
      </c>
      <c r="H38" s="65">
        <f t="shared" si="4"/>
        <v>2506543.2599999998</v>
      </c>
    </row>
    <row r="39" spans="1:8" x14ac:dyDescent="0.2">
      <c r="A39" s="70" t="s">
        <v>85</v>
      </c>
      <c r="B39" s="170" t="s">
        <v>86</v>
      </c>
      <c r="C39" s="171"/>
      <c r="D39" s="65">
        <v>410445.3</v>
      </c>
      <c r="E39" s="65">
        <v>465378.12</v>
      </c>
      <c r="F39" s="65">
        <v>105004</v>
      </c>
      <c r="G39" s="65">
        <v>105004</v>
      </c>
      <c r="H39" s="65">
        <v>105004</v>
      </c>
    </row>
    <row r="40" spans="1:8" ht="66" customHeight="1" x14ac:dyDescent="0.2"/>
    <row r="41" spans="1:8" ht="12.75" customHeight="1" x14ac:dyDescent="0.2"/>
    <row r="43" spans="1:8" ht="14.25" customHeight="1" x14ac:dyDescent="0.2"/>
    <row r="44" spans="1:8" ht="10.5" customHeight="1" x14ac:dyDescent="0.2">
      <c r="A44" s="161" t="s">
        <v>87</v>
      </c>
      <c r="B44" s="161"/>
      <c r="C44" s="161"/>
      <c r="D44" s="161"/>
      <c r="E44" s="161"/>
      <c r="F44" s="161"/>
      <c r="G44" s="161"/>
      <c r="H44" s="161"/>
    </row>
    <row r="45" spans="1:8" ht="5.25" customHeight="1" x14ac:dyDescent="0.2"/>
    <row r="46" spans="1:8" ht="57" customHeight="1" x14ac:dyDescent="0.2">
      <c r="A46" s="53" t="s">
        <v>31</v>
      </c>
      <c r="B46" s="53" t="s">
        <v>8</v>
      </c>
      <c r="C46" s="53" t="s">
        <v>88</v>
      </c>
      <c r="D46" s="60" t="s">
        <v>9</v>
      </c>
      <c r="E46" s="60" t="s">
        <v>10</v>
      </c>
      <c r="F46" s="60" t="s">
        <v>11</v>
      </c>
      <c r="G46" s="60" t="s">
        <v>12</v>
      </c>
      <c r="H46" s="60" t="s">
        <v>13</v>
      </c>
    </row>
    <row r="47" spans="1:8" x14ac:dyDescent="0.2">
      <c r="A47" s="155"/>
      <c r="B47" s="156"/>
      <c r="C47" s="156"/>
      <c r="D47" s="156"/>
      <c r="E47" s="156"/>
      <c r="F47" s="156"/>
      <c r="G47" s="156"/>
      <c r="H47" s="156"/>
    </row>
    <row r="48" spans="1:8" x14ac:dyDescent="0.2">
      <c r="A48" s="157" t="s">
        <v>89</v>
      </c>
      <c r="B48" s="158"/>
      <c r="C48" s="23"/>
      <c r="D48" s="54">
        <f>D49+D69+D76+D164+D179+D192+D203+D224+D233+D242</f>
        <v>2423940.5900000003</v>
      </c>
      <c r="E48" s="54">
        <f t="shared" ref="E48:H48" si="5">E49+E69+E76+E164+E179+E192+E203+E224+E233+E242</f>
        <v>2579727.69</v>
      </c>
      <c r="F48" s="54">
        <f t="shared" si="5"/>
        <v>2708817.26</v>
      </c>
      <c r="G48" s="54">
        <f t="shared" si="5"/>
        <v>2611547.2599999998</v>
      </c>
      <c r="H48" s="54">
        <f t="shared" si="5"/>
        <v>2611547.2599999998</v>
      </c>
    </row>
    <row r="49" spans="1:8" ht="32.25" customHeight="1" x14ac:dyDescent="0.2">
      <c r="A49" s="24" t="s">
        <v>218</v>
      </c>
      <c r="B49" s="25" t="s">
        <v>90</v>
      </c>
      <c r="C49" s="26"/>
      <c r="D49" s="27">
        <f>D51+D55+D59+D63</f>
        <v>1712543.52</v>
      </c>
      <c r="E49" s="27">
        <f>E51+E55+E59+E63</f>
        <v>1695213.65</v>
      </c>
      <c r="F49" s="108">
        <f>F51+F55+F59+F63</f>
        <v>1741913.65</v>
      </c>
      <c r="G49" s="108">
        <f t="shared" ref="G49" si="6">G51+G55+G59+G63</f>
        <v>1741913.65</v>
      </c>
      <c r="H49" s="108">
        <f>H51+H55+H59+H63</f>
        <v>1741913.65</v>
      </c>
    </row>
    <row r="50" spans="1:8" x14ac:dyDescent="0.2">
      <c r="A50" s="149"/>
      <c r="B50" s="150"/>
      <c r="C50" s="150"/>
      <c r="D50" s="150"/>
      <c r="E50" s="150"/>
      <c r="F50" s="150"/>
      <c r="G50" s="150"/>
      <c r="H50" s="150"/>
    </row>
    <row r="51" spans="1:8" ht="22.5" customHeight="1" x14ac:dyDescent="0.2">
      <c r="A51" s="8" t="s">
        <v>91</v>
      </c>
      <c r="B51" s="9" t="s">
        <v>92</v>
      </c>
      <c r="C51" s="10"/>
      <c r="D51" s="11">
        <v>48063.72</v>
      </c>
      <c r="E51" s="11">
        <v>48220.44</v>
      </c>
      <c r="F51" s="11">
        <v>48220.44</v>
      </c>
      <c r="G51" s="11">
        <v>48220.44</v>
      </c>
      <c r="H51" s="11">
        <v>48220.44</v>
      </c>
    </row>
    <row r="52" spans="1:8" x14ac:dyDescent="0.2">
      <c r="A52" s="3" t="s">
        <v>93</v>
      </c>
      <c r="B52" s="3" t="s">
        <v>59</v>
      </c>
      <c r="C52" s="4"/>
      <c r="D52" s="5">
        <v>48063.72</v>
      </c>
      <c r="E52" s="5">
        <v>48220.44</v>
      </c>
      <c r="F52" s="5">
        <v>48220.44</v>
      </c>
      <c r="G52" s="5">
        <v>48220.44</v>
      </c>
      <c r="H52" s="5">
        <v>48220.44</v>
      </c>
    </row>
    <row r="53" spans="1:8" x14ac:dyDescent="0.2">
      <c r="A53" s="3" t="s">
        <v>94</v>
      </c>
      <c r="B53" s="3" t="s">
        <v>61</v>
      </c>
      <c r="C53" s="4">
        <v>48005</v>
      </c>
      <c r="D53" s="5">
        <v>47632.56</v>
      </c>
      <c r="E53" s="5">
        <v>47860</v>
      </c>
      <c r="F53" s="5">
        <v>47860</v>
      </c>
      <c r="G53" s="5">
        <v>47860</v>
      </c>
      <c r="H53" s="5">
        <v>47860</v>
      </c>
    </row>
    <row r="54" spans="1:8" x14ac:dyDescent="0.2">
      <c r="A54" s="3" t="s">
        <v>95</v>
      </c>
      <c r="B54" s="3" t="s">
        <v>62</v>
      </c>
      <c r="C54" s="4">
        <v>48005</v>
      </c>
      <c r="D54" s="5">
        <v>431.16</v>
      </c>
      <c r="E54" s="5">
        <v>360.44</v>
      </c>
      <c r="F54" s="5">
        <v>360.44</v>
      </c>
      <c r="G54" s="5">
        <v>360.44</v>
      </c>
      <c r="H54" s="5">
        <v>360.44</v>
      </c>
    </row>
    <row r="55" spans="1:8" ht="22.5" customHeight="1" x14ac:dyDescent="0.2">
      <c r="A55" s="8" t="s">
        <v>96</v>
      </c>
      <c r="B55" s="9" t="s">
        <v>97</v>
      </c>
      <c r="C55" s="10"/>
      <c r="D55" s="11">
        <v>143346.13</v>
      </c>
      <c r="E55" s="11">
        <v>38293.21</v>
      </c>
      <c r="F55" s="11">
        <v>38293.21</v>
      </c>
      <c r="G55" s="11">
        <v>38293.21</v>
      </c>
      <c r="H55" s="11">
        <v>38293.21</v>
      </c>
    </row>
    <row r="56" spans="1:8" x14ac:dyDescent="0.2">
      <c r="A56" s="3" t="s">
        <v>93</v>
      </c>
      <c r="B56" s="3" t="s">
        <v>59</v>
      </c>
      <c r="C56" s="4"/>
      <c r="D56" s="5">
        <v>143346.13</v>
      </c>
      <c r="E56" s="5">
        <v>38293.21</v>
      </c>
      <c r="F56" s="5">
        <v>38293.21</v>
      </c>
      <c r="G56" s="5">
        <v>38293.21</v>
      </c>
      <c r="H56" s="5">
        <v>38293.21</v>
      </c>
    </row>
    <row r="57" spans="1:8" x14ac:dyDescent="0.2">
      <c r="A57" s="3" t="s">
        <v>94</v>
      </c>
      <c r="B57" s="3" t="s">
        <v>61</v>
      </c>
      <c r="C57" s="4">
        <v>48005</v>
      </c>
      <c r="D57" s="5">
        <v>4943.93</v>
      </c>
      <c r="E57" s="5">
        <v>5740.35</v>
      </c>
      <c r="F57" s="5">
        <v>5740.35</v>
      </c>
      <c r="G57" s="5">
        <v>5740.35</v>
      </c>
      <c r="H57" s="5">
        <v>5740.35</v>
      </c>
    </row>
    <row r="58" spans="1:8" ht="33.75" x14ac:dyDescent="0.2">
      <c r="A58" s="3" t="s">
        <v>98</v>
      </c>
      <c r="B58" s="3" t="s">
        <v>99</v>
      </c>
      <c r="C58" s="4">
        <v>48005</v>
      </c>
      <c r="D58" s="5">
        <v>138402.20000000001</v>
      </c>
      <c r="E58" s="5">
        <v>32552.86</v>
      </c>
      <c r="F58" s="5">
        <v>32552.86</v>
      </c>
      <c r="G58" s="5">
        <v>32552.86</v>
      </c>
      <c r="H58" s="5">
        <v>32552.86</v>
      </c>
    </row>
    <row r="59" spans="1:8" ht="32.25" customHeight="1" x14ac:dyDescent="0.2">
      <c r="A59" s="8" t="s">
        <v>100</v>
      </c>
      <c r="B59" s="9" t="s">
        <v>101</v>
      </c>
      <c r="C59" s="10"/>
      <c r="D59" s="11">
        <v>9515.7800000000007</v>
      </c>
      <c r="E59" s="11">
        <v>8700</v>
      </c>
      <c r="F59" s="11">
        <v>8700</v>
      </c>
      <c r="G59" s="11">
        <v>8700</v>
      </c>
      <c r="H59" s="11">
        <v>8700</v>
      </c>
    </row>
    <row r="60" spans="1:8" x14ac:dyDescent="0.2">
      <c r="A60" s="3" t="s">
        <v>93</v>
      </c>
      <c r="B60" s="3" t="s">
        <v>59</v>
      </c>
      <c r="C60" s="4"/>
      <c r="D60" s="5">
        <v>9515.7800000000007</v>
      </c>
      <c r="E60" s="5">
        <v>8700</v>
      </c>
      <c r="F60" s="5">
        <v>8700</v>
      </c>
      <c r="G60" s="5">
        <v>8700</v>
      </c>
      <c r="H60" s="5">
        <v>8700</v>
      </c>
    </row>
    <row r="61" spans="1:8" x14ac:dyDescent="0.2">
      <c r="A61" s="3" t="s">
        <v>94</v>
      </c>
      <c r="B61" s="3" t="s">
        <v>61</v>
      </c>
      <c r="C61" s="4">
        <v>32300</v>
      </c>
      <c r="D61" s="5">
        <v>9406.15</v>
      </c>
      <c r="E61" s="5">
        <v>8700</v>
      </c>
      <c r="F61" s="5">
        <v>8700</v>
      </c>
      <c r="G61" s="5">
        <v>8700</v>
      </c>
      <c r="H61" s="5">
        <v>8700</v>
      </c>
    </row>
    <row r="62" spans="1:8" x14ac:dyDescent="0.2">
      <c r="A62" s="3">
        <v>38</v>
      </c>
      <c r="B62" s="3" t="s">
        <v>65</v>
      </c>
      <c r="C62" s="4">
        <v>32300</v>
      </c>
      <c r="D62" s="5">
        <v>109.63</v>
      </c>
      <c r="E62" s="5">
        <v>0</v>
      </c>
      <c r="F62" s="5">
        <v>0</v>
      </c>
      <c r="G62" s="5">
        <v>0</v>
      </c>
      <c r="H62" s="5">
        <v>0</v>
      </c>
    </row>
    <row r="63" spans="1:8" ht="21" x14ac:dyDescent="0.2">
      <c r="A63" s="8" t="s">
        <v>102</v>
      </c>
      <c r="B63" s="9" t="s">
        <v>103</v>
      </c>
      <c r="C63" s="10"/>
      <c r="D63" s="11">
        <v>1511617.89</v>
      </c>
      <c r="E63" s="11">
        <v>1600000</v>
      </c>
      <c r="F63" s="11">
        <v>1646700</v>
      </c>
      <c r="G63" s="11">
        <v>1646700</v>
      </c>
      <c r="H63" s="11">
        <v>1646700</v>
      </c>
    </row>
    <row r="64" spans="1:8" ht="22.5" customHeight="1" x14ac:dyDescent="0.2">
      <c r="A64" s="3" t="s">
        <v>93</v>
      </c>
      <c r="B64" s="3" t="s">
        <v>59</v>
      </c>
      <c r="C64" s="4"/>
      <c r="D64" s="5">
        <v>1511617.89</v>
      </c>
      <c r="E64" s="5">
        <v>1600000</v>
      </c>
      <c r="F64" s="5">
        <v>1646700</v>
      </c>
      <c r="G64" s="5">
        <v>1646700</v>
      </c>
      <c r="H64" s="5">
        <v>1646700</v>
      </c>
    </row>
    <row r="65" spans="1:8" x14ac:dyDescent="0.2">
      <c r="A65" s="3" t="s">
        <v>104</v>
      </c>
      <c r="B65" s="3" t="s">
        <v>60</v>
      </c>
      <c r="C65" s="4">
        <v>53082</v>
      </c>
      <c r="D65" s="5">
        <v>1437908.15</v>
      </c>
      <c r="E65" s="5">
        <v>1529800</v>
      </c>
      <c r="F65" s="5">
        <v>1574500</v>
      </c>
      <c r="G65" s="5">
        <v>1574500</v>
      </c>
      <c r="H65" s="5">
        <v>1574500</v>
      </c>
    </row>
    <row r="66" spans="1:8" x14ac:dyDescent="0.2">
      <c r="A66" s="3" t="s">
        <v>94</v>
      </c>
      <c r="B66" s="3" t="s">
        <v>61</v>
      </c>
      <c r="C66" s="4">
        <v>53082</v>
      </c>
      <c r="D66" s="5">
        <v>68402.77</v>
      </c>
      <c r="E66" s="5">
        <v>69400</v>
      </c>
      <c r="F66" s="5">
        <v>71400</v>
      </c>
      <c r="G66" s="5">
        <v>71400</v>
      </c>
      <c r="H66" s="5">
        <v>71400</v>
      </c>
    </row>
    <row r="67" spans="1:8" x14ac:dyDescent="0.2">
      <c r="A67" s="3" t="s">
        <v>95</v>
      </c>
      <c r="B67" s="3" t="s">
        <v>62</v>
      </c>
      <c r="C67" s="4">
        <v>53082</v>
      </c>
      <c r="D67" s="5">
        <v>5306.97</v>
      </c>
      <c r="E67" s="5">
        <v>800</v>
      </c>
      <c r="F67" s="5">
        <v>800</v>
      </c>
      <c r="G67" s="5">
        <v>800</v>
      </c>
      <c r="H67" s="5">
        <v>800</v>
      </c>
    </row>
    <row r="68" spans="1:8" x14ac:dyDescent="0.2">
      <c r="A68" s="159"/>
      <c r="B68" s="160"/>
      <c r="C68" s="160"/>
      <c r="D68" s="160"/>
      <c r="E68" s="160"/>
      <c r="F68" s="160"/>
      <c r="G68" s="160"/>
      <c r="H68" s="160"/>
    </row>
    <row r="69" spans="1:8" ht="33.75" x14ac:dyDescent="0.2">
      <c r="A69" s="24" t="s">
        <v>219</v>
      </c>
      <c r="B69" s="25" t="s">
        <v>105</v>
      </c>
      <c r="C69" s="26"/>
      <c r="D69" s="27">
        <f>D71</f>
        <v>266209.75</v>
      </c>
      <c r="E69" s="27">
        <f t="shared" ref="E69:H69" si="7">E71</f>
        <v>425423.49</v>
      </c>
      <c r="F69" s="27">
        <f t="shared" si="7"/>
        <v>523569.14</v>
      </c>
      <c r="G69" s="27">
        <f t="shared" si="7"/>
        <v>523569.14</v>
      </c>
      <c r="H69" s="27">
        <f t="shared" si="7"/>
        <v>523569.14</v>
      </c>
    </row>
    <row r="70" spans="1:8" ht="13.15" customHeight="1" x14ac:dyDescent="0.2">
      <c r="A70" s="149"/>
      <c r="B70" s="150"/>
      <c r="C70" s="150"/>
      <c r="D70" s="150"/>
      <c r="E70" s="150"/>
      <c r="F70" s="150"/>
      <c r="G70" s="150"/>
      <c r="H70" s="150"/>
    </row>
    <row r="71" spans="1:8" ht="31.5" customHeight="1" x14ac:dyDescent="0.2">
      <c r="A71" s="8" t="s">
        <v>106</v>
      </c>
      <c r="B71" s="9" t="s">
        <v>107</v>
      </c>
      <c r="C71" s="10"/>
      <c r="D71" s="11">
        <v>266209.75</v>
      </c>
      <c r="E71" s="11">
        <v>425423.49</v>
      </c>
      <c r="F71" s="11">
        <v>523569.14</v>
      </c>
      <c r="G71" s="11">
        <v>523569.14</v>
      </c>
      <c r="H71" s="11">
        <v>523569.14</v>
      </c>
    </row>
    <row r="72" spans="1:8" ht="31.5" customHeight="1" x14ac:dyDescent="0.2">
      <c r="A72" s="3" t="s">
        <v>93</v>
      </c>
      <c r="B72" s="3" t="s">
        <v>59</v>
      </c>
      <c r="C72" s="4"/>
      <c r="D72" s="5">
        <v>266209.75</v>
      </c>
      <c r="E72" s="5">
        <v>425423.49</v>
      </c>
      <c r="F72" s="5">
        <v>523569.14</v>
      </c>
      <c r="G72" s="5">
        <v>523569.14</v>
      </c>
      <c r="H72" s="5">
        <v>523569.14</v>
      </c>
    </row>
    <row r="73" spans="1:8" x14ac:dyDescent="0.2">
      <c r="A73" s="3" t="s">
        <v>94</v>
      </c>
      <c r="B73" s="3" t="s">
        <v>61</v>
      </c>
      <c r="C73" s="4">
        <v>11001</v>
      </c>
      <c r="D73" s="5">
        <v>91809.42</v>
      </c>
      <c r="E73" s="5">
        <v>112698.23</v>
      </c>
      <c r="F73" s="5">
        <v>103490</v>
      </c>
      <c r="G73" s="5">
        <v>103490</v>
      </c>
      <c r="H73" s="5">
        <v>103490</v>
      </c>
    </row>
    <row r="74" spans="1:8" ht="33.75" x14ac:dyDescent="0.2">
      <c r="A74" s="3" t="s">
        <v>98</v>
      </c>
      <c r="B74" s="3" t="s">
        <v>99</v>
      </c>
      <c r="C74" s="4">
        <v>11001</v>
      </c>
      <c r="D74" s="5">
        <v>174400.33</v>
      </c>
      <c r="E74" s="5">
        <v>312725.26</v>
      </c>
      <c r="F74" s="5">
        <v>420079.14</v>
      </c>
      <c r="G74" s="5">
        <v>420079.14</v>
      </c>
      <c r="H74" s="5">
        <v>420079.14</v>
      </c>
    </row>
    <row r="75" spans="1:8" x14ac:dyDescent="0.2">
      <c r="A75" s="159"/>
      <c r="B75" s="160"/>
      <c r="C75" s="160"/>
      <c r="D75" s="160"/>
      <c r="E75" s="160"/>
      <c r="F75" s="160"/>
      <c r="G75" s="160"/>
      <c r="H75" s="160"/>
    </row>
    <row r="76" spans="1:8" ht="22.5" x14ac:dyDescent="0.2">
      <c r="A76" s="24" t="s">
        <v>220</v>
      </c>
      <c r="B76" s="25" t="s">
        <v>108</v>
      </c>
      <c r="C76" s="26"/>
      <c r="D76" s="27">
        <f>D78++D86+D90+D97+D103+D117+D123+D130+D133+D137+D143+D146+D149+D152+D157+D160</f>
        <v>315453.17</v>
      </c>
      <c r="E76" s="27">
        <f>E78++E86+E90+E97+E103+E117+E123+E130+E133+E137+E143+E146+E149+E152+E157+E160</f>
        <v>248432.96000000002</v>
      </c>
      <c r="F76" s="27">
        <f t="shared" ref="F76:H76" si="8">F78++F86+F90+F97+F103+F117+F123+F130+F133+F137+F143+F146+F149+F152+F157+F160</f>
        <v>246064.61000000004</v>
      </c>
      <c r="G76" s="27">
        <f t="shared" si="8"/>
        <v>245064.61000000004</v>
      </c>
      <c r="H76" s="27">
        <f t="shared" si="8"/>
        <v>245064.61000000004</v>
      </c>
    </row>
    <row r="77" spans="1:8" ht="13.9" customHeight="1" x14ac:dyDescent="0.2">
      <c r="A77" s="149"/>
      <c r="B77" s="150"/>
      <c r="C77" s="150"/>
      <c r="D77" s="150"/>
      <c r="E77" s="150"/>
      <c r="F77" s="150"/>
      <c r="G77" s="150"/>
      <c r="H77" s="150"/>
    </row>
    <row r="78" spans="1:8" x14ac:dyDescent="0.2">
      <c r="A78" s="8" t="s">
        <v>109</v>
      </c>
      <c r="B78" s="9" t="s">
        <v>110</v>
      </c>
      <c r="C78" s="10"/>
      <c r="D78" s="11">
        <v>7787.11</v>
      </c>
      <c r="E78" s="11">
        <v>5000</v>
      </c>
      <c r="F78" s="11">
        <v>5000</v>
      </c>
      <c r="G78" s="11">
        <v>5000</v>
      </c>
      <c r="H78" s="11">
        <v>5000</v>
      </c>
    </row>
    <row r="79" spans="1:8" ht="22.5" customHeight="1" x14ac:dyDescent="0.2">
      <c r="A79" s="3" t="s">
        <v>93</v>
      </c>
      <c r="B79" s="3" t="s">
        <v>59</v>
      </c>
      <c r="C79" s="4"/>
      <c r="D79" s="5">
        <v>7787.11</v>
      </c>
      <c r="E79" s="5">
        <v>5000</v>
      </c>
      <c r="F79" s="5">
        <v>5000</v>
      </c>
      <c r="G79" s="5">
        <v>5000</v>
      </c>
      <c r="H79" s="5">
        <v>5000</v>
      </c>
    </row>
    <row r="80" spans="1:8" x14ac:dyDescent="0.2">
      <c r="A80" s="3" t="s">
        <v>104</v>
      </c>
      <c r="B80" s="3" t="s">
        <v>60</v>
      </c>
      <c r="C80" s="4">
        <v>11001</v>
      </c>
      <c r="D80" s="5">
        <v>106.18</v>
      </c>
      <c r="E80" s="5">
        <v>0</v>
      </c>
      <c r="F80" s="5">
        <v>0</v>
      </c>
      <c r="G80" s="5">
        <v>0</v>
      </c>
      <c r="H80" s="5">
        <v>0</v>
      </c>
    </row>
    <row r="81" spans="1:8" x14ac:dyDescent="0.2">
      <c r="A81" s="3" t="s">
        <v>104</v>
      </c>
      <c r="B81" s="3" t="s">
        <v>60</v>
      </c>
      <c r="C81" s="4">
        <v>58300</v>
      </c>
      <c r="D81" s="5">
        <v>159.27000000000001</v>
      </c>
      <c r="E81" s="5">
        <v>0</v>
      </c>
      <c r="F81" s="5">
        <v>0</v>
      </c>
      <c r="G81" s="5">
        <v>0</v>
      </c>
      <c r="H81" s="5">
        <v>0</v>
      </c>
    </row>
    <row r="82" spans="1:8" x14ac:dyDescent="0.2">
      <c r="A82" s="3" t="s">
        <v>94</v>
      </c>
      <c r="B82" s="3" t="s">
        <v>61</v>
      </c>
      <c r="C82" s="4">
        <v>58300</v>
      </c>
      <c r="D82" s="5">
        <v>6616.23</v>
      </c>
      <c r="E82" s="5">
        <v>5000</v>
      </c>
      <c r="F82" s="5">
        <v>5000</v>
      </c>
      <c r="G82" s="5">
        <v>5000</v>
      </c>
      <c r="H82" s="5">
        <v>5000</v>
      </c>
    </row>
    <row r="83" spans="1:8" x14ac:dyDescent="0.2">
      <c r="A83" s="3" t="s">
        <v>94</v>
      </c>
      <c r="B83" s="3" t="s">
        <v>61</v>
      </c>
      <c r="C83" s="4">
        <v>11001</v>
      </c>
      <c r="D83" s="5">
        <v>698.12</v>
      </c>
      <c r="E83" s="5">
        <v>0</v>
      </c>
      <c r="F83" s="5">
        <v>0</v>
      </c>
      <c r="G83" s="5">
        <v>0</v>
      </c>
      <c r="H83" s="5">
        <v>0</v>
      </c>
    </row>
    <row r="84" spans="1:8" ht="33.75" x14ac:dyDescent="0.2">
      <c r="A84" s="3" t="s">
        <v>111</v>
      </c>
      <c r="B84" s="3" t="s">
        <v>63</v>
      </c>
      <c r="C84" s="4">
        <v>11001</v>
      </c>
      <c r="D84" s="5">
        <v>164.04</v>
      </c>
      <c r="E84" s="5">
        <v>0</v>
      </c>
      <c r="F84" s="5">
        <v>0</v>
      </c>
      <c r="G84" s="5">
        <v>0</v>
      </c>
      <c r="H84" s="5">
        <v>0</v>
      </c>
    </row>
    <row r="85" spans="1:8" x14ac:dyDescent="0.2">
      <c r="A85" s="3" t="s">
        <v>112</v>
      </c>
      <c r="B85" s="3" t="s">
        <v>65</v>
      </c>
      <c r="C85" s="4">
        <v>11001</v>
      </c>
      <c r="D85" s="5">
        <v>43.27</v>
      </c>
      <c r="E85" s="5">
        <v>0</v>
      </c>
      <c r="F85" s="5">
        <v>0</v>
      </c>
      <c r="G85" s="5">
        <v>0</v>
      </c>
      <c r="H85" s="5">
        <v>0</v>
      </c>
    </row>
    <row r="86" spans="1:8" x14ac:dyDescent="0.2">
      <c r="A86" s="8" t="s">
        <v>113</v>
      </c>
      <c r="B86" s="9" t="s">
        <v>114</v>
      </c>
      <c r="C86" s="10"/>
      <c r="D86" s="11">
        <v>1612.53</v>
      </c>
      <c r="E86" s="11">
        <v>7100</v>
      </c>
      <c r="F86" s="11">
        <v>7100</v>
      </c>
      <c r="G86" s="11">
        <v>7100</v>
      </c>
      <c r="H86" s="11">
        <v>7100</v>
      </c>
    </row>
    <row r="87" spans="1:8" x14ac:dyDescent="0.2">
      <c r="A87" s="3" t="s">
        <v>93</v>
      </c>
      <c r="B87" s="3" t="s">
        <v>59</v>
      </c>
      <c r="C87" s="4"/>
      <c r="D87" s="5">
        <v>1612.53</v>
      </c>
      <c r="E87" s="5">
        <v>7100</v>
      </c>
      <c r="F87" s="5">
        <v>7100</v>
      </c>
      <c r="G87" s="5">
        <v>7100</v>
      </c>
      <c r="H87" s="5">
        <v>7100</v>
      </c>
    </row>
    <row r="88" spans="1:8" ht="22.5" customHeight="1" x14ac:dyDescent="0.2">
      <c r="A88" s="3" t="s">
        <v>104</v>
      </c>
      <c r="B88" s="3" t="s">
        <v>60</v>
      </c>
      <c r="C88" s="4">
        <v>11001</v>
      </c>
      <c r="D88" s="5">
        <v>1373.25</v>
      </c>
      <c r="E88" s="5">
        <v>6649.25</v>
      </c>
      <c r="F88" s="5">
        <v>6649.25</v>
      </c>
      <c r="G88" s="5">
        <v>6649.25</v>
      </c>
      <c r="H88" s="5">
        <v>6649.25</v>
      </c>
    </row>
    <row r="89" spans="1:8" x14ac:dyDescent="0.2">
      <c r="A89" s="3" t="s">
        <v>94</v>
      </c>
      <c r="B89" s="3" t="s">
        <v>61</v>
      </c>
      <c r="C89" s="4">
        <v>11001</v>
      </c>
      <c r="D89" s="5">
        <v>239.28</v>
      </c>
      <c r="E89" s="5">
        <v>450.75</v>
      </c>
      <c r="F89" s="5">
        <v>450.75</v>
      </c>
      <c r="G89" s="5">
        <v>450.75</v>
      </c>
      <c r="H89" s="5">
        <v>450.75</v>
      </c>
    </row>
    <row r="90" spans="1:8" x14ac:dyDescent="0.2">
      <c r="A90" s="8" t="s">
        <v>115</v>
      </c>
      <c r="B90" s="9" t="s">
        <v>116</v>
      </c>
      <c r="C90" s="10"/>
      <c r="D90" s="11">
        <v>77224.259999999995</v>
      </c>
      <c r="E90" s="11">
        <v>5200</v>
      </c>
      <c r="F90" s="11">
        <v>2200</v>
      </c>
      <c r="G90" s="11">
        <v>1200</v>
      </c>
      <c r="H90" s="11">
        <v>1200</v>
      </c>
    </row>
    <row r="91" spans="1:8" x14ac:dyDescent="0.2">
      <c r="A91" s="3" t="s">
        <v>93</v>
      </c>
      <c r="B91" s="3" t="s">
        <v>59</v>
      </c>
      <c r="C91" s="4"/>
      <c r="D91" s="5">
        <v>77224.259999999995</v>
      </c>
      <c r="E91" s="5">
        <v>5200</v>
      </c>
      <c r="F91" s="5">
        <v>2200</v>
      </c>
      <c r="G91" s="5">
        <v>1200</v>
      </c>
      <c r="H91" s="5">
        <v>1200</v>
      </c>
    </row>
    <row r="92" spans="1:8" ht="22.5" customHeight="1" x14ac:dyDescent="0.2">
      <c r="A92" s="3" t="s">
        <v>94</v>
      </c>
      <c r="B92" s="3" t="s">
        <v>61</v>
      </c>
      <c r="C92" s="4">
        <v>47300</v>
      </c>
      <c r="D92" s="5">
        <v>76600.73</v>
      </c>
      <c r="E92" s="5">
        <v>4850</v>
      </c>
      <c r="F92" s="5">
        <v>1950</v>
      </c>
      <c r="G92" s="5">
        <v>950</v>
      </c>
      <c r="H92" s="5">
        <v>950</v>
      </c>
    </row>
    <row r="93" spans="1:8" x14ac:dyDescent="0.2">
      <c r="A93" s="3" t="s">
        <v>94</v>
      </c>
      <c r="B93" s="3" t="s">
        <v>61</v>
      </c>
      <c r="C93" s="4">
        <v>55043</v>
      </c>
      <c r="D93" s="5">
        <v>374.68</v>
      </c>
      <c r="E93" s="5">
        <v>200</v>
      </c>
      <c r="F93" s="5">
        <v>200</v>
      </c>
      <c r="G93" s="5">
        <v>670</v>
      </c>
      <c r="H93" s="5">
        <v>670</v>
      </c>
    </row>
    <row r="94" spans="1:8" x14ac:dyDescent="0.2">
      <c r="A94" s="3" t="s">
        <v>95</v>
      </c>
      <c r="B94" s="3" t="s">
        <v>62</v>
      </c>
      <c r="C94" s="4">
        <v>47300</v>
      </c>
      <c r="D94" s="5">
        <v>248.85</v>
      </c>
      <c r="E94" s="5">
        <v>150</v>
      </c>
      <c r="F94" s="5">
        <v>50</v>
      </c>
      <c r="G94" s="5">
        <v>50</v>
      </c>
      <c r="H94" s="5">
        <v>50</v>
      </c>
    </row>
    <row r="95" spans="1:8" ht="22.5" x14ac:dyDescent="0.2">
      <c r="A95" s="3" t="s">
        <v>117</v>
      </c>
      <c r="B95" s="3" t="s">
        <v>19</v>
      </c>
      <c r="C95" s="4"/>
      <c r="D95" s="5">
        <v>0</v>
      </c>
      <c r="E95" s="5">
        <v>0</v>
      </c>
      <c r="F95" s="5">
        <v>0</v>
      </c>
      <c r="G95" s="5">
        <v>0</v>
      </c>
      <c r="H95" s="5">
        <v>0</v>
      </c>
    </row>
    <row r="96" spans="1:8" ht="33.75" x14ac:dyDescent="0.2">
      <c r="A96" s="3" t="s">
        <v>118</v>
      </c>
      <c r="B96" s="3" t="s">
        <v>119</v>
      </c>
      <c r="C96" s="4">
        <v>47300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</row>
    <row r="97" spans="1:8" x14ac:dyDescent="0.2">
      <c r="A97" s="8" t="s">
        <v>120</v>
      </c>
      <c r="B97" s="9" t="s">
        <v>121</v>
      </c>
      <c r="C97" s="10"/>
      <c r="D97" s="11">
        <v>164946.37</v>
      </c>
      <c r="E97" s="11">
        <v>169000</v>
      </c>
      <c r="F97" s="11">
        <v>169000</v>
      </c>
      <c r="G97" s="11">
        <v>169000</v>
      </c>
      <c r="H97" s="11">
        <v>169000</v>
      </c>
    </row>
    <row r="98" spans="1:8" x14ac:dyDescent="0.2">
      <c r="A98" s="3" t="s">
        <v>93</v>
      </c>
      <c r="B98" s="3" t="s">
        <v>59</v>
      </c>
      <c r="C98" s="4"/>
      <c r="D98" s="5">
        <v>164946.37</v>
      </c>
      <c r="E98" s="5">
        <v>169000</v>
      </c>
      <c r="F98" s="5">
        <v>169000</v>
      </c>
      <c r="G98" s="5">
        <v>169000</v>
      </c>
      <c r="H98" s="5">
        <v>169000</v>
      </c>
    </row>
    <row r="99" spans="1:8" ht="22.5" customHeight="1" x14ac:dyDescent="0.2">
      <c r="A99" s="3" t="s">
        <v>104</v>
      </c>
      <c r="B99" s="3" t="s">
        <v>60</v>
      </c>
      <c r="C99" s="4">
        <v>55043</v>
      </c>
      <c r="D99" s="5">
        <v>104339.15</v>
      </c>
      <c r="E99" s="5">
        <v>96200</v>
      </c>
      <c r="F99" s="5">
        <v>96200</v>
      </c>
      <c r="G99" s="5">
        <v>96200</v>
      </c>
      <c r="H99" s="5">
        <v>96200</v>
      </c>
    </row>
    <row r="100" spans="1:8" x14ac:dyDescent="0.2">
      <c r="A100" s="3" t="s">
        <v>104</v>
      </c>
      <c r="B100" s="3" t="s">
        <v>60</v>
      </c>
      <c r="C100" s="4">
        <v>47300</v>
      </c>
      <c r="D100" s="5">
        <v>31309.27</v>
      </c>
      <c r="E100" s="5">
        <v>35942.379999999997</v>
      </c>
      <c r="F100" s="5">
        <v>35942.379999999997</v>
      </c>
      <c r="G100" s="5">
        <v>35942.379999999997</v>
      </c>
      <c r="H100" s="5">
        <v>35942.379999999997</v>
      </c>
    </row>
    <row r="101" spans="1:8" x14ac:dyDescent="0.2">
      <c r="A101" s="3" t="s">
        <v>94</v>
      </c>
      <c r="B101" s="3" t="s">
        <v>61</v>
      </c>
      <c r="C101" s="4">
        <v>47300</v>
      </c>
      <c r="D101" s="5">
        <v>29074.04</v>
      </c>
      <c r="E101" s="5">
        <v>36724.9</v>
      </c>
      <c r="F101" s="5">
        <v>36724.9</v>
      </c>
      <c r="G101" s="5">
        <v>36724.9</v>
      </c>
      <c r="H101" s="5">
        <v>36724.9</v>
      </c>
    </row>
    <row r="102" spans="1:8" x14ac:dyDescent="0.2">
      <c r="A102" s="3" t="s">
        <v>95</v>
      </c>
      <c r="B102" s="3" t="s">
        <v>62</v>
      </c>
      <c r="C102" s="4">
        <v>47300</v>
      </c>
      <c r="D102" s="5">
        <v>223.91</v>
      </c>
      <c r="E102" s="5">
        <v>132.72</v>
      </c>
      <c r="F102" s="5">
        <v>132.72</v>
      </c>
      <c r="G102" s="5">
        <v>132.72</v>
      </c>
      <c r="H102" s="5">
        <v>132.72</v>
      </c>
    </row>
    <row r="103" spans="1:8" ht="21" x14ac:dyDescent="0.2">
      <c r="A103" s="8" t="s">
        <v>122</v>
      </c>
      <c r="B103" s="9" t="s">
        <v>123</v>
      </c>
      <c r="C103" s="10"/>
      <c r="D103" s="11">
        <v>10268.15</v>
      </c>
      <c r="E103" s="11">
        <v>12604.56</v>
      </c>
      <c r="F103" s="11">
        <v>12666.01</v>
      </c>
      <c r="G103" s="11">
        <v>12666.01</v>
      </c>
      <c r="H103" s="11">
        <v>12666.01</v>
      </c>
    </row>
    <row r="104" spans="1:8" x14ac:dyDescent="0.2">
      <c r="A104" s="3" t="s">
        <v>93</v>
      </c>
      <c r="B104" s="3" t="s">
        <v>59</v>
      </c>
      <c r="C104" s="4"/>
      <c r="D104" s="5">
        <v>10268.15</v>
      </c>
      <c r="E104" s="5">
        <f>E103-E114</f>
        <v>12338.449999999999</v>
      </c>
      <c r="F104" s="5">
        <v>12466.01</v>
      </c>
      <c r="G104" s="5">
        <v>12466.01</v>
      </c>
      <c r="H104" s="5">
        <v>12466.01</v>
      </c>
    </row>
    <row r="105" spans="1:8" ht="22.5" customHeight="1" x14ac:dyDescent="0.2">
      <c r="A105" s="3" t="s">
        <v>104</v>
      </c>
      <c r="B105" s="3" t="s">
        <v>60</v>
      </c>
      <c r="C105" s="4">
        <v>55043</v>
      </c>
      <c r="D105" s="5">
        <v>1197.1600000000001</v>
      </c>
      <c r="E105" s="5">
        <v>0</v>
      </c>
      <c r="F105" s="5">
        <v>0</v>
      </c>
      <c r="G105" s="5">
        <v>0</v>
      </c>
      <c r="H105" s="5">
        <v>0</v>
      </c>
    </row>
    <row r="106" spans="1:8" x14ac:dyDescent="0.2">
      <c r="A106" s="3" t="s">
        <v>104</v>
      </c>
      <c r="B106" s="3" t="s">
        <v>60</v>
      </c>
      <c r="C106" s="4">
        <v>53080</v>
      </c>
      <c r="D106" s="5">
        <v>1628.03</v>
      </c>
      <c r="E106" s="5">
        <v>1116.5</v>
      </c>
      <c r="F106" s="5">
        <v>1116.5</v>
      </c>
      <c r="G106" s="5">
        <v>1116.5</v>
      </c>
      <c r="H106" s="5">
        <v>1116.5</v>
      </c>
    </row>
    <row r="107" spans="1:8" x14ac:dyDescent="0.2">
      <c r="A107" s="3" t="s">
        <v>104</v>
      </c>
      <c r="B107" s="3" t="s">
        <v>60</v>
      </c>
      <c r="C107" s="4">
        <v>11001</v>
      </c>
      <c r="D107" s="5">
        <v>0</v>
      </c>
      <c r="E107" s="5">
        <v>0</v>
      </c>
      <c r="F107" s="5">
        <v>0</v>
      </c>
      <c r="G107" s="5">
        <v>0</v>
      </c>
      <c r="H107" s="5">
        <v>0</v>
      </c>
    </row>
    <row r="108" spans="1:8" x14ac:dyDescent="0.2">
      <c r="A108" s="3" t="s">
        <v>94</v>
      </c>
      <c r="B108" s="3" t="s">
        <v>61</v>
      </c>
      <c r="C108" s="4">
        <v>55043</v>
      </c>
      <c r="D108" s="5">
        <v>2120.91</v>
      </c>
      <c r="E108" s="5">
        <v>3318.07</v>
      </c>
      <c r="F108" s="5">
        <v>3600</v>
      </c>
      <c r="G108" s="5">
        <v>3600</v>
      </c>
      <c r="H108" s="5">
        <v>3600</v>
      </c>
    </row>
    <row r="109" spans="1:8" x14ac:dyDescent="0.2">
      <c r="A109" s="3" t="s">
        <v>94</v>
      </c>
      <c r="B109" s="3" t="s">
        <v>61</v>
      </c>
      <c r="C109" s="4">
        <v>53080</v>
      </c>
      <c r="D109" s="5">
        <v>2890.7</v>
      </c>
      <c r="E109" s="5">
        <v>3079.5</v>
      </c>
      <c r="F109" s="5">
        <v>3079.5</v>
      </c>
      <c r="G109" s="5">
        <v>3079.5</v>
      </c>
      <c r="H109" s="5">
        <v>3079.5</v>
      </c>
    </row>
    <row r="110" spans="1:8" x14ac:dyDescent="0.2">
      <c r="A110" s="3" t="s">
        <v>94</v>
      </c>
      <c r="B110" s="3" t="s">
        <v>61</v>
      </c>
      <c r="C110" s="4">
        <v>47300</v>
      </c>
      <c r="D110" s="5">
        <v>1028.5999999999999</v>
      </c>
      <c r="E110" s="5">
        <v>2800</v>
      </c>
      <c r="F110" s="5">
        <v>2800</v>
      </c>
      <c r="G110" s="5">
        <v>2800</v>
      </c>
      <c r="H110" s="5">
        <v>2800</v>
      </c>
    </row>
    <row r="111" spans="1:8" x14ac:dyDescent="0.2">
      <c r="A111" s="3" t="s">
        <v>94</v>
      </c>
      <c r="B111" s="3" t="s">
        <v>61</v>
      </c>
      <c r="C111" s="4">
        <v>62300</v>
      </c>
      <c r="D111" s="5">
        <v>0</v>
      </c>
      <c r="E111" s="5">
        <v>554.38</v>
      </c>
      <c r="F111" s="5">
        <v>400</v>
      </c>
      <c r="G111" s="5">
        <v>400</v>
      </c>
      <c r="H111" s="5">
        <v>400</v>
      </c>
    </row>
    <row r="112" spans="1:8" x14ac:dyDescent="0.2">
      <c r="A112" s="3" t="s">
        <v>94</v>
      </c>
      <c r="B112" s="3" t="s">
        <v>61</v>
      </c>
      <c r="C112" s="4">
        <v>11001</v>
      </c>
      <c r="D112" s="5">
        <v>1327.23</v>
      </c>
      <c r="E112" s="5">
        <v>1350</v>
      </c>
      <c r="F112" s="5">
        <v>1350.01</v>
      </c>
      <c r="G112" s="5">
        <v>1350.01</v>
      </c>
      <c r="H112" s="5">
        <v>1350.01</v>
      </c>
    </row>
    <row r="113" spans="1:8" x14ac:dyDescent="0.2">
      <c r="A113" s="3" t="s">
        <v>94</v>
      </c>
      <c r="B113" s="3" t="s">
        <v>61</v>
      </c>
      <c r="C113" s="4">
        <v>32300</v>
      </c>
      <c r="D113" s="5">
        <v>75.52</v>
      </c>
      <c r="E113" s="5">
        <v>120</v>
      </c>
      <c r="F113" s="5">
        <v>120</v>
      </c>
      <c r="G113" s="5">
        <v>120</v>
      </c>
      <c r="H113" s="5">
        <v>120</v>
      </c>
    </row>
    <row r="114" spans="1:8" ht="22.5" x14ac:dyDescent="0.2">
      <c r="A114" s="3" t="s">
        <v>117</v>
      </c>
      <c r="B114" s="3" t="s">
        <v>19</v>
      </c>
      <c r="C114" s="4"/>
      <c r="D114" s="5">
        <v>0</v>
      </c>
      <c r="E114" s="5">
        <v>266.11</v>
      </c>
      <c r="F114" s="5">
        <v>200</v>
      </c>
      <c r="G114" s="5">
        <v>200</v>
      </c>
      <c r="H114" s="5">
        <v>200</v>
      </c>
    </row>
    <row r="115" spans="1:8" ht="33.75" x14ac:dyDescent="0.2">
      <c r="A115" s="3" t="s">
        <v>118</v>
      </c>
      <c r="B115" s="3" t="s">
        <v>119</v>
      </c>
      <c r="C115" s="4">
        <v>62300</v>
      </c>
      <c r="D115" s="5">
        <v>0</v>
      </c>
      <c r="E115" s="5">
        <v>266.11</v>
      </c>
      <c r="F115" s="5">
        <v>200</v>
      </c>
      <c r="G115" s="5">
        <v>200</v>
      </c>
      <c r="H115" s="5">
        <v>200</v>
      </c>
    </row>
    <row r="116" spans="1:8" ht="33.75" x14ac:dyDescent="0.2">
      <c r="A116" s="3" t="s">
        <v>118</v>
      </c>
      <c r="B116" s="3" t="s">
        <v>119</v>
      </c>
      <c r="C116" s="4">
        <v>32300</v>
      </c>
      <c r="D116" s="5">
        <v>0</v>
      </c>
      <c r="E116" s="5">
        <v>0</v>
      </c>
      <c r="F116" s="5">
        <v>0</v>
      </c>
      <c r="G116" s="5">
        <v>0</v>
      </c>
      <c r="H116" s="5">
        <v>0</v>
      </c>
    </row>
    <row r="117" spans="1:8" x14ac:dyDescent="0.2">
      <c r="A117" s="8" t="s">
        <v>124</v>
      </c>
      <c r="B117" s="9" t="s">
        <v>125</v>
      </c>
      <c r="C117" s="10"/>
      <c r="D117" s="11">
        <v>772.85</v>
      </c>
      <c r="E117" s="11">
        <v>130</v>
      </c>
      <c r="F117" s="11">
        <v>130</v>
      </c>
      <c r="G117" s="11">
        <v>130</v>
      </c>
      <c r="H117" s="11">
        <v>130</v>
      </c>
    </row>
    <row r="118" spans="1:8" x14ac:dyDescent="0.2">
      <c r="A118" s="3" t="s">
        <v>93</v>
      </c>
      <c r="B118" s="3" t="s">
        <v>59</v>
      </c>
      <c r="C118" s="4"/>
      <c r="D118" s="5">
        <v>109.23</v>
      </c>
      <c r="E118" s="5">
        <v>130</v>
      </c>
      <c r="F118" s="5">
        <v>130</v>
      </c>
      <c r="G118" s="5">
        <v>130</v>
      </c>
      <c r="H118" s="5">
        <v>130</v>
      </c>
    </row>
    <row r="119" spans="1:8" ht="22.5" customHeight="1" x14ac:dyDescent="0.2">
      <c r="A119" s="3" t="s">
        <v>94</v>
      </c>
      <c r="B119" s="3" t="s">
        <v>61</v>
      </c>
      <c r="C119" s="4">
        <v>55043</v>
      </c>
      <c r="D119" s="5">
        <v>33.18</v>
      </c>
      <c r="E119" s="5">
        <v>130</v>
      </c>
      <c r="F119" s="5">
        <v>130</v>
      </c>
      <c r="G119" s="5">
        <v>130</v>
      </c>
      <c r="H119" s="5">
        <v>130</v>
      </c>
    </row>
    <row r="120" spans="1:8" ht="22.5" customHeight="1" x14ac:dyDescent="0.2">
      <c r="A120" s="3" t="s">
        <v>94</v>
      </c>
      <c r="B120" s="3" t="s">
        <v>61</v>
      </c>
      <c r="C120" s="4">
        <v>53082</v>
      </c>
      <c r="D120" s="5">
        <v>76.05</v>
      </c>
      <c r="E120" s="5">
        <v>0</v>
      </c>
      <c r="F120" s="5">
        <v>0</v>
      </c>
      <c r="G120" s="5">
        <v>0</v>
      </c>
      <c r="H120" s="5">
        <v>0</v>
      </c>
    </row>
    <row r="121" spans="1:8" ht="22.5" customHeight="1" x14ac:dyDescent="0.2">
      <c r="A121" s="3" t="s">
        <v>117</v>
      </c>
      <c r="B121" s="3" t="s">
        <v>19</v>
      </c>
      <c r="C121" s="4"/>
      <c r="D121" s="5">
        <v>663.62</v>
      </c>
      <c r="E121" s="5">
        <v>0</v>
      </c>
      <c r="F121" s="5">
        <v>0</v>
      </c>
      <c r="G121" s="5">
        <v>0</v>
      </c>
      <c r="H121" s="5">
        <v>0</v>
      </c>
    </row>
    <row r="122" spans="1:8" ht="22.5" customHeight="1" x14ac:dyDescent="0.2">
      <c r="A122" s="3" t="s">
        <v>118</v>
      </c>
      <c r="B122" s="3" t="s">
        <v>119</v>
      </c>
      <c r="C122" s="4">
        <v>55043</v>
      </c>
      <c r="D122" s="5">
        <v>663.62</v>
      </c>
      <c r="E122" s="5">
        <v>0</v>
      </c>
      <c r="F122" s="5">
        <v>0</v>
      </c>
      <c r="G122" s="5">
        <v>0</v>
      </c>
      <c r="H122" s="5">
        <v>0</v>
      </c>
    </row>
    <row r="123" spans="1:8" ht="21" x14ac:dyDescent="0.2">
      <c r="A123" s="8" t="s">
        <v>126</v>
      </c>
      <c r="B123" s="9" t="s">
        <v>127</v>
      </c>
      <c r="C123" s="10"/>
      <c r="D123" s="11">
        <v>25797.18</v>
      </c>
      <c r="E123" s="11">
        <v>27900</v>
      </c>
      <c r="F123" s="11">
        <v>27900</v>
      </c>
      <c r="G123" s="11">
        <v>27900</v>
      </c>
      <c r="H123" s="11">
        <v>27900</v>
      </c>
    </row>
    <row r="124" spans="1:8" x14ac:dyDescent="0.2">
      <c r="A124" s="3" t="s">
        <v>93</v>
      </c>
      <c r="B124" s="3" t="s">
        <v>59</v>
      </c>
      <c r="C124" s="4"/>
      <c r="D124" s="5">
        <v>23360.11</v>
      </c>
      <c r="E124" s="5">
        <v>22700</v>
      </c>
      <c r="F124" s="5">
        <v>22700</v>
      </c>
      <c r="G124" s="5">
        <v>22700</v>
      </c>
      <c r="H124" s="5">
        <v>22700</v>
      </c>
    </row>
    <row r="125" spans="1:8" x14ac:dyDescent="0.2">
      <c r="A125" s="3" t="s">
        <v>94</v>
      </c>
      <c r="B125" s="3" t="s">
        <v>61</v>
      </c>
      <c r="C125" s="4">
        <v>47300</v>
      </c>
      <c r="D125" s="5">
        <v>3975.49</v>
      </c>
      <c r="E125" s="5">
        <v>3700</v>
      </c>
      <c r="F125" s="5">
        <v>3700</v>
      </c>
      <c r="G125" s="5">
        <v>3700</v>
      </c>
      <c r="H125" s="5">
        <v>3700</v>
      </c>
    </row>
    <row r="126" spans="1:8" ht="33.75" x14ac:dyDescent="0.2">
      <c r="A126" s="3" t="s">
        <v>98</v>
      </c>
      <c r="B126" s="3" t="s">
        <v>99</v>
      </c>
      <c r="C126" s="4">
        <v>53082</v>
      </c>
      <c r="D126" s="5">
        <v>19384.62</v>
      </c>
      <c r="E126" s="5">
        <v>19000</v>
      </c>
      <c r="F126" s="5">
        <v>19000</v>
      </c>
      <c r="G126" s="5">
        <v>19000</v>
      </c>
      <c r="H126" s="5">
        <v>19000</v>
      </c>
    </row>
    <row r="127" spans="1:8" ht="22.5" x14ac:dyDescent="0.2">
      <c r="A127" s="3" t="s">
        <v>117</v>
      </c>
      <c r="B127" s="3" t="s">
        <v>19</v>
      </c>
      <c r="C127" s="4"/>
      <c r="D127" s="5">
        <v>2437.0700000000002</v>
      </c>
      <c r="E127" s="5">
        <v>5200</v>
      </c>
      <c r="F127" s="5">
        <v>5200</v>
      </c>
      <c r="G127" s="5">
        <v>5200</v>
      </c>
      <c r="H127" s="5">
        <v>5200</v>
      </c>
    </row>
    <row r="128" spans="1:8" ht="22.5" customHeight="1" x14ac:dyDescent="0.2">
      <c r="A128" s="3" t="s">
        <v>118</v>
      </c>
      <c r="B128" s="3" t="s">
        <v>119</v>
      </c>
      <c r="C128" s="4">
        <v>47300</v>
      </c>
      <c r="D128" s="5">
        <v>0</v>
      </c>
      <c r="E128" s="5">
        <v>300</v>
      </c>
      <c r="F128" s="5">
        <v>300</v>
      </c>
      <c r="G128" s="5">
        <v>300</v>
      </c>
      <c r="H128" s="5">
        <v>300</v>
      </c>
    </row>
    <row r="129" spans="1:8" ht="33.75" x14ac:dyDescent="0.2">
      <c r="A129" s="3" t="s">
        <v>118</v>
      </c>
      <c r="B129" s="3" t="s">
        <v>119</v>
      </c>
      <c r="C129" s="4">
        <v>53082</v>
      </c>
      <c r="D129" s="5">
        <v>2437.0700000000002</v>
      </c>
      <c r="E129" s="5">
        <v>4900</v>
      </c>
      <c r="F129" s="5">
        <v>4900</v>
      </c>
      <c r="G129" s="5">
        <v>4900</v>
      </c>
      <c r="H129" s="5">
        <v>4900</v>
      </c>
    </row>
    <row r="130" spans="1:8" x14ac:dyDescent="0.2">
      <c r="A130" s="8" t="s">
        <v>128</v>
      </c>
      <c r="B130" s="9" t="s">
        <v>129</v>
      </c>
      <c r="C130" s="10"/>
      <c r="D130" s="11">
        <v>199.45</v>
      </c>
      <c r="E130" s="11">
        <v>600</v>
      </c>
      <c r="F130" s="11">
        <v>600</v>
      </c>
      <c r="G130" s="11">
        <v>600</v>
      </c>
      <c r="H130" s="11">
        <v>600</v>
      </c>
    </row>
    <row r="131" spans="1:8" x14ac:dyDescent="0.2">
      <c r="A131" s="3" t="s">
        <v>93</v>
      </c>
      <c r="B131" s="3" t="s">
        <v>59</v>
      </c>
      <c r="C131" s="4"/>
      <c r="D131" s="5">
        <v>199.45</v>
      </c>
      <c r="E131" s="5">
        <v>600</v>
      </c>
      <c r="F131" s="5">
        <v>600</v>
      </c>
      <c r="G131" s="5">
        <v>600</v>
      </c>
      <c r="H131" s="5">
        <v>600</v>
      </c>
    </row>
    <row r="132" spans="1:8" x14ac:dyDescent="0.2">
      <c r="A132" s="3" t="s">
        <v>94</v>
      </c>
      <c r="B132" s="3" t="s">
        <v>61</v>
      </c>
      <c r="C132" s="4">
        <v>32300</v>
      </c>
      <c r="D132" s="5">
        <v>199.45</v>
      </c>
      <c r="E132" s="5">
        <v>600</v>
      </c>
      <c r="F132" s="5">
        <v>600</v>
      </c>
      <c r="G132" s="5">
        <v>600</v>
      </c>
      <c r="H132" s="5">
        <v>600</v>
      </c>
    </row>
    <row r="133" spans="1:8" ht="21" x14ac:dyDescent="0.2">
      <c r="A133" s="8" t="s">
        <v>130</v>
      </c>
      <c r="B133" s="9" t="s">
        <v>131</v>
      </c>
      <c r="C133" s="10"/>
      <c r="D133" s="11">
        <v>2924.06</v>
      </c>
      <c r="E133" s="11">
        <v>2800</v>
      </c>
      <c r="F133" s="11">
        <v>2800</v>
      </c>
      <c r="G133" s="11">
        <v>2800</v>
      </c>
      <c r="H133" s="11">
        <v>2800</v>
      </c>
    </row>
    <row r="134" spans="1:8" x14ac:dyDescent="0.2">
      <c r="A134" s="3" t="s">
        <v>93</v>
      </c>
      <c r="B134" s="3" t="s">
        <v>59</v>
      </c>
      <c r="C134" s="4"/>
      <c r="D134" s="5">
        <v>2924.06</v>
      </c>
      <c r="E134" s="5">
        <v>2800</v>
      </c>
      <c r="F134" s="5">
        <v>2800</v>
      </c>
      <c r="G134" s="5">
        <v>2800</v>
      </c>
      <c r="H134" s="5">
        <v>2800</v>
      </c>
    </row>
    <row r="135" spans="1:8" ht="22.5" customHeight="1" x14ac:dyDescent="0.2">
      <c r="A135" s="3" t="s">
        <v>104</v>
      </c>
      <c r="B135" s="3" t="s">
        <v>60</v>
      </c>
      <c r="C135" s="4">
        <v>58300</v>
      </c>
      <c r="D135" s="5">
        <v>955.93</v>
      </c>
      <c r="E135" s="5">
        <v>1194.06</v>
      </c>
      <c r="F135" s="5">
        <v>1194.06</v>
      </c>
      <c r="G135" s="5">
        <v>1194.06</v>
      </c>
      <c r="H135" s="5">
        <v>1194.06</v>
      </c>
    </row>
    <row r="136" spans="1:8" x14ac:dyDescent="0.2">
      <c r="A136" s="3" t="s">
        <v>94</v>
      </c>
      <c r="B136" s="3" t="s">
        <v>61</v>
      </c>
      <c r="C136" s="4">
        <v>58300</v>
      </c>
      <c r="D136" s="5">
        <v>1968.13</v>
      </c>
      <c r="E136" s="5">
        <v>1605.94</v>
      </c>
      <c r="F136" s="5">
        <v>1605.94</v>
      </c>
      <c r="G136" s="5">
        <v>1605.94</v>
      </c>
      <c r="H136" s="5">
        <v>1605.94</v>
      </c>
    </row>
    <row r="137" spans="1:8" ht="21" x14ac:dyDescent="0.2">
      <c r="A137" s="8" t="s">
        <v>132</v>
      </c>
      <c r="B137" s="9" t="s">
        <v>133</v>
      </c>
      <c r="C137" s="10"/>
      <c r="D137" s="11">
        <v>5478.05</v>
      </c>
      <c r="E137" s="11">
        <v>3229.95</v>
      </c>
      <c r="F137" s="11">
        <v>3229.95</v>
      </c>
      <c r="G137" s="11">
        <v>3229.95</v>
      </c>
      <c r="H137" s="11">
        <v>3229.95</v>
      </c>
    </row>
    <row r="138" spans="1:8" ht="22.5" customHeight="1" x14ac:dyDescent="0.2">
      <c r="A138" s="3" t="s">
        <v>93</v>
      </c>
      <c r="B138" s="3" t="s">
        <v>59</v>
      </c>
      <c r="C138" s="4"/>
      <c r="D138" s="5">
        <v>5478.05</v>
      </c>
      <c r="E138" s="5">
        <v>3029.95</v>
      </c>
      <c r="F138" s="5">
        <v>3029.95</v>
      </c>
      <c r="G138" s="5">
        <v>3029.95</v>
      </c>
      <c r="H138" s="5">
        <v>3029.95</v>
      </c>
    </row>
    <row r="139" spans="1:8" x14ac:dyDescent="0.2">
      <c r="A139" s="3" t="s">
        <v>94</v>
      </c>
      <c r="B139" s="3" t="s">
        <v>61</v>
      </c>
      <c r="C139" s="4">
        <v>53082</v>
      </c>
      <c r="D139" s="5">
        <v>600.19000000000005</v>
      </c>
      <c r="E139" s="5">
        <v>1570</v>
      </c>
      <c r="F139" s="5">
        <v>1570</v>
      </c>
      <c r="G139" s="5">
        <v>1570</v>
      </c>
      <c r="H139" s="5">
        <v>1570</v>
      </c>
    </row>
    <row r="140" spans="1:8" x14ac:dyDescent="0.2">
      <c r="A140" s="3" t="s">
        <v>94</v>
      </c>
      <c r="B140" s="3" t="s">
        <v>61</v>
      </c>
      <c r="C140" s="4">
        <v>55043</v>
      </c>
      <c r="D140" s="5">
        <v>4877.8599999999997</v>
      </c>
      <c r="E140" s="5">
        <v>1459.95</v>
      </c>
      <c r="F140" s="5">
        <v>1459.95</v>
      </c>
      <c r="G140" s="5">
        <v>1459.95</v>
      </c>
      <c r="H140" s="5">
        <v>1459.95</v>
      </c>
    </row>
    <row r="141" spans="1:8" ht="22.5" x14ac:dyDescent="0.2">
      <c r="A141" s="3" t="s">
        <v>117</v>
      </c>
      <c r="B141" s="3" t="s">
        <v>19</v>
      </c>
      <c r="C141" s="4"/>
      <c r="D141" s="5">
        <v>0</v>
      </c>
      <c r="E141" s="5">
        <v>200</v>
      </c>
      <c r="F141" s="5">
        <v>200</v>
      </c>
      <c r="G141" s="5">
        <v>200</v>
      </c>
      <c r="H141" s="5">
        <v>200</v>
      </c>
    </row>
    <row r="142" spans="1:8" ht="33.75" x14ac:dyDescent="0.2">
      <c r="A142" s="3" t="s">
        <v>118</v>
      </c>
      <c r="B142" s="3" t="s">
        <v>119</v>
      </c>
      <c r="C142" s="4">
        <v>53082</v>
      </c>
      <c r="D142" s="5">
        <v>0</v>
      </c>
      <c r="E142" s="5">
        <v>200</v>
      </c>
      <c r="F142" s="5">
        <v>200</v>
      </c>
      <c r="G142" s="5">
        <v>200</v>
      </c>
      <c r="H142" s="5">
        <v>200</v>
      </c>
    </row>
    <row r="143" spans="1:8" ht="21" x14ac:dyDescent="0.2">
      <c r="A143" s="8" t="s">
        <v>134</v>
      </c>
      <c r="B143" s="9" t="s">
        <v>135</v>
      </c>
      <c r="C143" s="10"/>
      <c r="D143" s="11">
        <v>1033.8800000000001</v>
      </c>
      <c r="E143" s="11">
        <v>900</v>
      </c>
      <c r="F143" s="11">
        <v>900</v>
      </c>
      <c r="G143" s="11">
        <v>900</v>
      </c>
      <c r="H143" s="11">
        <v>900</v>
      </c>
    </row>
    <row r="144" spans="1:8" ht="22.5" customHeight="1" x14ac:dyDescent="0.2">
      <c r="A144" s="3" t="s">
        <v>93</v>
      </c>
      <c r="B144" s="3" t="s">
        <v>59</v>
      </c>
      <c r="C144" s="4"/>
      <c r="D144" s="5">
        <v>1033.8800000000001</v>
      </c>
      <c r="E144" s="5">
        <v>900</v>
      </c>
      <c r="F144" s="5">
        <v>900</v>
      </c>
      <c r="G144" s="5">
        <v>900</v>
      </c>
      <c r="H144" s="5">
        <v>900</v>
      </c>
    </row>
    <row r="145" spans="1:8" ht="33.75" x14ac:dyDescent="0.2">
      <c r="A145" s="3" t="s">
        <v>98</v>
      </c>
      <c r="B145" s="3" t="s">
        <v>99</v>
      </c>
      <c r="C145" s="4">
        <v>53082</v>
      </c>
      <c r="D145" s="5">
        <v>1033.8800000000001</v>
      </c>
      <c r="E145" s="5">
        <v>900</v>
      </c>
      <c r="F145" s="5">
        <v>900</v>
      </c>
      <c r="G145" s="5">
        <v>900</v>
      </c>
      <c r="H145" s="5">
        <v>900</v>
      </c>
    </row>
    <row r="146" spans="1:8" x14ac:dyDescent="0.2">
      <c r="A146" s="8" t="s">
        <v>136</v>
      </c>
      <c r="B146" s="9" t="s">
        <v>137</v>
      </c>
      <c r="C146" s="10"/>
      <c r="D146" s="11">
        <v>7554.58</v>
      </c>
      <c r="E146" s="11">
        <v>7299.8</v>
      </c>
      <c r="F146" s="11">
        <v>7500</v>
      </c>
      <c r="G146" s="11">
        <v>7500</v>
      </c>
      <c r="H146" s="11">
        <v>7500</v>
      </c>
    </row>
    <row r="147" spans="1:8" x14ac:dyDescent="0.2">
      <c r="A147" s="3" t="s">
        <v>93</v>
      </c>
      <c r="B147" s="3" t="s">
        <v>59</v>
      </c>
      <c r="C147" s="4"/>
      <c r="D147" s="5">
        <v>7554.58</v>
      </c>
      <c r="E147" s="5">
        <v>7299.8</v>
      </c>
      <c r="F147" s="5">
        <v>7500</v>
      </c>
      <c r="G147" s="5">
        <v>7500</v>
      </c>
      <c r="H147" s="5">
        <v>7500</v>
      </c>
    </row>
    <row r="148" spans="1:8" x14ac:dyDescent="0.2">
      <c r="A148" s="3" t="s">
        <v>94</v>
      </c>
      <c r="B148" s="3" t="s">
        <v>61</v>
      </c>
      <c r="C148" s="4">
        <v>47300</v>
      </c>
      <c r="D148" s="5">
        <v>7554.58</v>
      </c>
      <c r="E148" s="5">
        <v>7299.8</v>
      </c>
      <c r="F148" s="5">
        <v>7500</v>
      </c>
      <c r="G148" s="5">
        <v>7500</v>
      </c>
      <c r="H148" s="5">
        <v>7500</v>
      </c>
    </row>
    <row r="149" spans="1:8" x14ac:dyDescent="0.2">
      <c r="A149" s="8" t="s">
        <v>138</v>
      </c>
      <c r="B149" s="9" t="s">
        <v>139</v>
      </c>
      <c r="C149" s="10"/>
      <c r="D149" s="11">
        <v>265.45</v>
      </c>
      <c r="E149" s="11">
        <v>265.45</v>
      </c>
      <c r="F149" s="11">
        <v>265.45</v>
      </c>
      <c r="G149" s="11">
        <v>265.45</v>
      </c>
      <c r="H149" s="11">
        <v>265.45</v>
      </c>
    </row>
    <row r="150" spans="1:8" ht="22.5" customHeight="1" x14ac:dyDescent="0.2">
      <c r="A150" s="3" t="s">
        <v>93</v>
      </c>
      <c r="B150" s="3" t="s">
        <v>59</v>
      </c>
      <c r="C150" s="4"/>
      <c r="D150" s="5">
        <v>265.45</v>
      </c>
      <c r="E150" s="5">
        <v>265.45</v>
      </c>
      <c r="F150" s="5">
        <v>265.45</v>
      </c>
      <c r="G150" s="5">
        <v>265.45</v>
      </c>
      <c r="H150" s="5">
        <v>265.45</v>
      </c>
    </row>
    <row r="151" spans="1:8" x14ac:dyDescent="0.2">
      <c r="A151" s="3" t="s">
        <v>94</v>
      </c>
      <c r="B151" s="3" t="s">
        <v>61</v>
      </c>
      <c r="C151" s="4">
        <v>55043</v>
      </c>
      <c r="D151" s="5">
        <v>265.45</v>
      </c>
      <c r="E151" s="5">
        <v>265.45</v>
      </c>
      <c r="F151" s="5">
        <v>265.45999999999998</v>
      </c>
      <c r="G151" s="5">
        <v>265.45999999999998</v>
      </c>
      <c r="H151" s="5">
        <v>265.45999999999998</v>
      </c>
    </row>
    <row r="152" spans="1:8" x14ac:dyDescent="0.2">
      <c r="A152" s="8" t="s">
        <v>140</v>
      </c>
      <c r="B152" s="9" t="s">
        <v>141</v>
      </c>
      <c r="C152" s="10"/>
      <c r="D152" s="11">
        <v>1249.28</v>
      </c>
      <c r="E152" s="11">
        <v>930</v>
      </c>
      <c r="F152" s="11">
        <v>1300</v>
      </c>
      <c r="G152" s="11">
        <v>1300</v>
      </c>
      <c r="H152" s="11">
        <v>1300</v>
      </c>
    </row>
    <row r="153" spans="1:8" ht="22.5" customHeight="1" x14ac:dyDescent="0.2">
      <c r="A153" s="3" t="s">
        <v>93</v>
      </c>
      <c r="B153" s="3" t="s">
        <v>59</v>
      </c>
      <c r="C153" s="4"/>
      <c r="D153" s="5">
        <v>1051.9100000000001</v>
      </c>
      <c r="E153" s="5">
        <v>744.19</v>
      </c>
      <c r="F153" s="5">
        <v>1100</v>
      </c>
      <c r="G153" s="5">
        <v>1100</v>
      </c>
      <c r="H153" s="5">
        <v>1100</v>
      </c>
    </row>
    <row r="154" spans="1:8" x14ac:dyDescent="0.2">
      <c r="A154" s="3" t="s">
        <v>94</v>
      </c>
      <c r="B154" s="3" t="s">
        <v>61</v>
      </c>
      <c r="C154" s="4">
        <v>11001</v>
      </c>
      <c r="D154" s="5">
        <v>1051.9100000000001</v>
      </c>
      <c r="E154" s="5">
        <v>744.19</v>
      </c>
      <c r="F154" s="5">
        <v>1100</v>
      </c>
      <c r="G154" s="5">
        <v>1100</v>
      </c>
      <c r="H154" s="5">
        <v>1100</v>
      </c>
    </row>
    <row r="155" spans="1:8" ht="22.5" x14ac:dyDescent="0.2">
      <c r="A155" s="3" t="s">
        <v>117</v>
      </c>
      <c r="B155" s="3" t="s">
        <v>19</v>
      </c>
      <c r="C155" s="4"/>
      <c r="D155" s="5">
        <v>197.37</v>
      </c>
      <c r="E155" s="5">
        <v>185.81</v>
      </c>
      <c r="F155" s="5">
        <v>200</v>
      </c>
      <c r="G155" s="5">
        <v>200</v>
      </c>
      <c r="H155" s="5">
        <v>200</v>
      </c>
    </row>
    <row r="156" spans="1:8" ht="22.5" customHeight="1" x14ac:dyDescent="0.2">
      <c r="A156" s="3" t="s">
        <v>118</v>
      </c>
      <c r="B156" s="3" t="s">
        <v>119</v>
      </c>
      <c r="C156" s="4">
        <v>11001</v>
      </c>
      <c r="D156" s="5">
        <v>197.37</v>
      </c>
      <c r="E156" s="5">
        <v>185.81</v>
      </c>
      <c r="F156" s="5">
        <v>200</v>
      </c>
      <c r="G156" s="5">
        <v>200</v>
      </c>
      <c r="H156" s="5">
        <v>200</v>
      </c>
    </row>
    <row r="157" spans="1:8" ht="31.5" x14ac:dyDescent="0.2">
      <c r="A157" s="8" t="s">
        <v>142</v>
      </c>
      <c r="B157" s="9" t="s">
        <v>143</v>
      </c>
      <c r="C157" s="10"/>
      <c r="D157" s="11">
        <v>2531.42</v>
      </c>
      <c r="E157" s="11">
        <v>0</v>
      </c>
      <c r="F157" s="11">
        <v>0</v>
      </c>
      <c r="G157" s="11">
        <v>0</v>
      </c>
      <c r="H157" s="11">
        <v>0</v>
      </c>
    </row>
    <row r="158" spans="1:8" x14ac:dyDescent="0.2">
      <c r="A158" s="3" t="s">
        <v>93</v>
      </c>
      <c r="B158" s="3" t="s">
        <v>59</v>
      </c>
      <c r="C158" s="4"/>
      <c r="D158" s="5">
        <v>2531.42</v>
      </c>
      <c r="E158" s="5">
        <v>0</v>
      </c>
      <c r="F158" s="5">
        <v>0</v>
      </c>
      <c r="G158" s="5">
        <v>0</v>
      </c>
      <c r="H158" s="5">
        <v>0</v>
      </c>
    </row>
    <row r="159" spans="1:8" ht="22.5" customHeight="1" x14ac:dyDescent="0.2">
      <c r="A159" s="3" t="s">
        <v>94</v>
      </c>
      <c r="B159" s="3" t="s">
        <v>61</v>
      </c>
      <c r="C159" s="4">
        <v>63000</v>
      </c>
      <c r="D159" s="5">
        <v>2531.42</v>
      </c>
      <c r="E159" s="5">
        <v>0</v>
      </c>
      <c r="F159" s="5">
        <v>0</v>
      </c>
      <c r="G159" s="5">
        <v>0</v>
      </c>
      <c r="H159" s="5">
        <v>0</v>
      </c>
    </row>
    <row r="160" spans="1:8" x14ac:dyDescent="0.2">
      <c r="A160" s="8" t="s">
        <v>144</v>
      </c>
      <c r="B160" s="9" t="s">
        <v>145</v>
      </c>
      <c r="C160" s="10"/>
      <c r="D160" s="11">
        <v>5808.55</v>
      </c>
      <c r="E160" s="11">
        <v>5473.2</v>
      </c>
      <c r="F160" s="11">
        <v>5473.2</v>
      </c>
      <c r="G160" s="11">
        <v>5473.2</v>
      </c>
      <c r="H160" s="11">
        <v>5473.2</v>
      </c>
    </row>
    <row r="161" spans="1:8" x14ac:dyDescent="0.2">
      <c r="A161" s="3" t="s">
        <v>93</v>
      </c>
      <c r="B161" s="3" t="s">
        <v>59</v>
      </c>
      <c r="C161" s="4"/>
      <c r="D161" s="5">
        <v>5808.55</v>
      </c>
      <c r="E161" s="5">
        <v>5473.2</v>
      </c>
      <c r="F161" s="5">
        <v>5473.2</v>
      </c>
      <c r="G161" s="5">
        <v>5473.2</v>
      </c>
      <c r="H161" s="5">
        <v>5473.2</v>
      </c>
    </row>
    <row r="162" spans="1:8" x14ac:dyDescent="0.2">
      <c r="A162" s="3" t="s">
        <v>94</v>
      </c>
      <c r="B162" s="3" t="s">
        <v>61</v>
      </c>
      <c r="C162" s="4">
        <v>53060</v>
      </c>
      <c r="D162" s="5">
        <v>5808.55</v>
      </c>
      <c r="E162" s="5">
        <v>5473.2</v>
      </c>
      <c r="F162" s="5">
        <v>5473.2</v>
      </c>
      <c r="G162" s="5">
        <v>5473.2</v>
      </c>
      <c r="H162" s="5">
        <v>5473.2</v>
      </c>
    </row>
    <row r="163" spans="1:8" x14ac:dyDescent="0.2">
      <c r="A163" s="159"/>
      <c r="B163" s="160"/>
      <c r="C163" s="160"/>
      <c r="D163" s="160"/>
      <c r="E163" s="160"/>
      <c r="F163" s="160"/>
      <c r="G163" s="160"/>
      <c r="H163" s="160"/>
    </row>
    <row r="164" spans="1:8" ht="35.25" customHeight="1" x14ac:dyDescent="0.2">
      <c r="A164" s="24" t="s">
        <v>221</v>
      </c>
      <c r="B164" s="25" t="s">
        <v>108</v>
      </c>
      <c r="C164" s="26"/>
      <c r="D164" s="27">
        <f>D166+D169+D172+D175</f>
        <v>1407.54</v>
      </c>
      <c r="E164" s="27">
        <f t="shared" ref="E164:H164" si="9">E166+E169+E172+E175</f>
        <v>98552.1</v>
      </c>
      <c r="F164" s="27">
        <f t="shared" si="9"/>
        <v>97504</v>
      </c>
      <c r="G164" s="27">
        <f t="shared" si="9"/>
        <v>97504</v>
      </c>
      <c r="H164" s="27">
        <f t="shared" si="9"/>
        <v>97504</v>
      </c>
    </row>
    <row r="165" spans="1:8" x14ac:dyDescent="0.2">
      <c r="A165" s="149"/>
      <c r="B165" s="150"/>
      <c r="C165" s="150"/>
      <c r="D165" s="150"/>
      <c r="E165" s="150"/>
      <c r="F165" s="150"/>
      <c r="G165" s="150"/>
      <c r="H165" s="150"/>
    </row>
    <row r="166" spans="1:8" x14ac:dyDescent="0.2">
      <c r="A166" s="8" t="s">
        <v>146</v>
      </c>
      <c r="B166" s="9" t="s">
        <v>147</v>
      </c>
      <c r="C166" s="10"/>
      <c r="D166" s="11">
        <v>1228.3599999999999</v>
      </c>
      <c r="E166" s="11">
        <v>2310</v>
      </c>
      <c r="F166" s="11">
        <v>2310</v>
      </c>
      <c r="G166" s="11">
        <v>2310</v>
      </c>
      <c r="H166" s="11">
        <v>2310</v>
      </c>
    </row>
    <row r="167" spans="1:8" ht="22.5" customHeight="1" x14ac:dyDescent="0.2">
      <c r="A167" s="3" t="s">
        <v>93</v>
      </c>
      <c r="B167" s="3" t="s">
        <v>59</v>
      </c>
      <c r="C167" s="4"/>
      <c r="D167" s="5">
        <v>1228.3599999999999</v>
      </c>
      <c r="E167" s="5">
        <v>2310</v>
      </c>
      <c r="F167" s="5">
        <v>2310</v>
      </c>
      <c r="G167" s="5">
        <v>2310</v>
      </c>
      <c r="H167" s="5">
        <v>2310</v>
      </c>
    </row>
    <row r="168" spans="1:8" x14ac:dyDescent="0.2">
      <c r="A168" s="3" t="s">
        <v>104</v>
      </c>
      <c r="B168" s="3" t="s">
        <v>60</v>
      </c>
      <c r="C168" s="4">
        <v>11001</v>
      </c>
      <c r="D168" s="5">
        <v>1228.3599999999999</v>
      </c>
      <c r="E168" s="5">
        <v>2310</v>
      </c>
      <c r="F168" s="5">
        <v>2310</v>
      </c>
      <c r="G168" s="5">
        <v>2310</v>
      </c>
      <c r="H168" s="5">
        <v>2310</v>
      </c>
    </row>
    <row r="169" spans="1:8" x14ac:dyDescent="0.2">
      <c r="A169" s="8" t="s">
        <v>148</v>
      </c>
      <c r="B169" s="9" t="s">
        <v>149</v>
      </c>
      <c r="C169" s="10"/>
      <c r="D169" s="11">
        <v>179.18</v>
      </c>
      <c r="E169" s="11">
        <v>194</v>
      </c>
      <c r="F169" s="11">
        <v>194</v>
      </c>
      <c r="G169" s="11">
        <v>194</v>
      </c>
      <c r="H169" s="11">
        <v>194</v>
      </c>
    </row>
    <row r="170" spans="1:8" x14ac:dyDescent="0.2">
      <c r="A170" s="3" t="s">
        <v>93</v>
      </c>
      <c r="B170" s="3" t="s">
        <v>59</v>
      </c>
      <c r="C170" s="4"/>
      <c r="D170" s="5">
        <v>179.18</v>
      </c>
      <c r="E170" s="5">
        <v>194</v>
      </c>
      <c r="F170" s="5">
        <v>194</v>
      </c>
      <c r="G170" s="5">
        <v>194</v>
      </c>
      <c r="H170" s="5">
        <v>194</v>
      </c>
    </row>
    <row r="171" spans="1:8" ht="32.25" customHeight="1" x14ac:dyDescent="0.2">
      <c r="A171" s="3" t="s">
        <v>94</v>
      </c>
      <c r="B171" s="3" t="s">
        <v>61</v>
      </c>
      <c r="C171" s="4">
        <v>53060</v>
      </c>
      <c r="D171" s="5">
        <v>179.15</v>
      </c>
      <c r="E171" s="5">
        <v>194</v>
      </c>
      <c r="F171" s="5">
        <v>194</v>
      </c>
      <c r="G171" s="5">
        <v>194</v>
      </c>
      <c r="H171" s="5">
        <v>194</v>
      </c>
    </row>
    <row r="172" spans="1:8" x14ac:dyDescent="0.2">
      <c r="A172" s="8" t="s">
        <v>150</v>
      </c>
      <c r="B172" s="9" t="s">
        <v>151</v>
      </c>
      <c r="C172" s="10"/>
      <c r="D172" s="11">
        <v>0</v>
      </c>
      <c r="E172" s="11">
        <v>95000</v>
      </c>
      <c r="F172" s="11">
        <v>95000</v>
      </c>
      <c r="G172" s="11">
        <v>95000</v>
      </c>
      <c r="H172" s="11">
        <v>95000</v>
      </c>
    </row>
    <row r="173" spans="1:8" x14ac:dyDescent="0.2">
      <c r="A173" s="3" t="s">
        <v>93</v>
      </c>
      <c r="B173" s="3" t="s">
        <v>59</v>
      </c>
      <c r="C173" s="4"/>
      <c r="D173" s="5">
        <v>0</v>
      </c>
      <c r="E173" s="5">
        <v>95000</v>
      </c>
      <c r="F173" s="5">
        <v>95000</v>
      </c>
      <c r="G173" s="5">
        <v>95000</v>
      </c>
      <c r="H173" s="5">
        <v>95000</v>
      </c>
    </row>
    <row r="174" spans="1:8" ht="32.25" customHeight="1" x14ac:dyDescent="0.2">
      <c r="A174" s="3" t="s">
        <v>94</v>
      </c>
      <c r="B174" s="3" t="s">
        <v>61</v>
      </c>
      <c r="C174" s="4">
        <v>53082</v>
      </c>
      <c r="D174" s="5">
        <v>0</v>
      </c>
      <c r="E174" s="5">
        <v>95000</v>
      </c>
      <c r="F174" s="5">
        <v>95000</v>
      </c>
      <c r="G174" s="5">
        <v>95000</v>
      </c>
      <c r="H174" s="5">
        <v>95000</v>
      </c>
    </row>
    <row r="175" spans="1:8" ht="21" x14ac:dyDescent="0.2">
      <c r="A175" s="8" t="s">
        <v>152</v>
      </c>
      <c r="B175" s="9" t="s">
        <v>153</v>
      </c>
      <c r="C175" s="10"/>
      <c r="D175" s="11">
        <v>0</v>
      </c>
      <c r="E175" s="11">
        <v>1048.0999999999999</v>
      </c>
      <c r="F175" s="11">
        <v>0</v>
      </c>
      <c r="G175" s="11">
        <v>0</v>
      </c>
      <c r="H175" s="11">
        <v>0</v>
      </c>
    </row>
    <row r="176" spans="1:8" x14ac:dyDescent="0.2">
      <c r="A176" s="3" t="s">
        <v>93</v>
      </c>
      <c r="B176" s="3" t="s">
        <v>59</v>
      </c>
      <c r="C176" s="4"/>
      <c r="D176" s="5">
        <v>0</v>
      </c>
      <c r="E176" s="5">
        <v>1048.0999999999999</v>
      </c>
      <c r="F176" s="5">
        <v>0</v>
      </c>
      <c r="G176" s="5">
        <v>0</v>
      </c>
      <c r="H176" s="5">
        <v>0</v>
      </c>
    </row>
    <row r="177" spans="1:8" ht="32.25" customHeight="1" x14ac:dyDescent="0.2">
      <c r="A177" s="3" t="s">
        <v>94</v>
      </c>
      <c r="B177" s="3" t="s">
        <v>61</v>
      </c>
      <c r="C177" s="4">
        <v>53102</v>
      </c>
      <c r="D177" s="5">
        <v>0</v>
      </c>
      <c r="E177" s="5">
        <v>1048.0999999999999</v>
      </c>
      <c r="F177" s="5">
        <v>0</v>
      </c>
      <c r="G177" s="5">
        <v>0</v>
      </c>
      <c r="H177" s="5">
        <v>0</v>
      </c>
    </row>
    <row r="178" spans="1:8" x14ac:dyDescent="0.2">
      <c r="A178" s="153"/>
      <c r="B178" s="154"/>
      <c r="C178" s="154"/>
      <c r="D178" s="154"/>
      <c r="E178" s="154"/>
      <c r="F178" s="154"/>
      <c r="G178" s="154"/>
      <c r="H178" s="154"/>
    </row>
    <row r="179" spans="1:8" ht="22.5" customHeight="1" x14ac:dyDescent="0.2">
      <c r="A179" s="24" t="s">
        <v>222</v>
      </c>
      <c r="B179" s="25" t="s">
        <v>154</v>
      </c>
      <c r="C179" s="26"/>
      <c r="D179" s="27">
        <f>D181+D184+D187</f>
        <v>54090.219999999994</v>
      </c>
      <c r="E179" s="27">
        <f t="shared" ref="E179:H179" si="10">E181+E184+E187</f>
        <v>15518.74</v>
      </c>
      <c r="F179" s="27">
        <f t="shared" si="10"/>
        <v>72000</v>
      </c>
      <c r="G179" s="27">
        <f t="shared" si="10"/>
        <v>0</v>
      </c>
      <c r="H179" s="27">
        <f t="shared" si="10"/>
        <v>0</v>
      </c>
    </row>
    <row r="180" spans="1:8" x14ac:dyDescent="0.2">
      <c r="A180" s="149"/>
      <c r="B180" s="150"/>
      <c r="C180" s="150"/>
      <c r="D180" s="150"/>
      <c r="E180" s="150"/>
      <c r="F180" s="150"/>
      <c r="G180" s="150"/>
      <c r="H180" s="150"/>
    </row>
    <row r="181" spans="1:8" ht="21" x14ac:dyDescent="0.2">
      <c r="A181" s="8" t="s">
        <v>155</v>
      </c>
      <c r="B181" s="9" t="s">
        <v>156</v>
      </c>
      <c r="C181" s="10"/>
      <c r="D181" s="11">
        <v>35606.31</v>
      </c>
      <c r="E181" s="11">
        <v>5518.74</v>
      </c>
      <c r="F181" s="11">
        <v>70000</v>
      </c>
      <c r="G181" s="11">
        <v>0</v>
      </c>
      <c r="H181" s="11">
        <v>0</v>
      </c>
    </row>
    <row r="182" spans="1:8" ht="22.5" customHeight="1" x14ac:dyDescent="0.2">
      <c r="A182" s="3" t="s">
        <v>93</v>
      </c>
      <c r="B182" s="3" t="s">
        <v>59</v>
      </c>
      <c r="C182" s="4"/>
      <c r="D182" s="5">
        <v>35606.31</v>
      </c>
      <c r="E182" s="5">
        <v>5518.74</v>
      </c>
      <c r="F182" s="5">
        <v>70000</v>
      </c>
      <c r="G182" s="5">
        <v>0</v>
      </c>
      <c r="H182" s="5">
        <v>0</v>
      </c>
    </row>
    <row r="183" spans="1:8" x14ac:dyDescent="0.2">
      <c r="A183" s="3" t="s">
        <v>94</v>
      </c>
      <c r="B183" s="3" t="s">
        <v>61</v>
      </c>
      <c r="C183" s="4">
        <v>48005</v>
      </c>
      <c r="D183" s="5">
        <v>35606.31</v>
      </c>
      <c r="E183" s="5">
        <v>5518.74</v>
      </c>
      <c r="F183" s="5">
        <v>70000</v>
      </c>
      <c r="G183" s="5">
        <v>0</v>
      </c>
      <c r="H183" s="5">
        <v>0</v>
      </c>
    </row>
    <row r="184" spans="1:8" ht="21" x14ac:dyDescent="0.2">
      <c r="A184" s="8" t="s">
        <v>157</v>
      </c>
      <c r="B184" s="9" t="s">
        <v>158</v>
      </c>
      <c r="C184" s="10"/>
      <c r="D184" s="11">
        <v>15174.63</v>
      </c>
      <c r="E184" s="11">
        <v>6000</v>
      </c>
      <c r="F184" s="11">
        <v>0</v>
      </c>
      <c r="G184" s="11">
        <v>0</v>
      </c>
      <c r="H184" s="11">
        <v>0</v>
      </c>
    </row>
    <row r="185" spans="1:8" x14ac:dyDescent="0.2">
      <c r="A185" s="3" t="s">
        <v>93</v>
      </c>
      <c r="B185" s="3" t="s">
        <v>59</v>
      </c>
      <c r="C185" s="4"/>
      <c r="D185" s="5">
        <v>15174.63</v>
      </c>
      <c r="E185" s="5">
        <v>6000</v>
      </c>
      <c r="F185" s="5">
        <v>0</v>
      </c>
      <c r="G185" s="5">
        <v>0</v>
      </c>
      <c r="H185" s="5">
        <v>0</v>
      </c>
    </row>
    <row r="186" spans="1:8" x14ac:dyDescent="0.2">
      <c r="A186" s="3" t="s">
        <v>94</v>
      </c>
      <c r="B186" s="3" t="s">
        <v>61</v>
      </c>
      <c r="C186" s="4">
        <v>11001</v>
      </c>
      <c r="D186" s="5">
        <v>15174.63</v>
      </c>
      <c r="E186" s="5">
        <v>6000</v>
      </c>
      <c r="F186" s="5">
        <v>0</v>
      </c>
      <c r="G186" s="5">
        <v>0</v>
      </c>
      <c r="H186" s="5">
        <v>0</v>
      </c>
    </row>
    <row r="187" spans="1:8" ht="21" x14ac:dyDescent="0.2">
      <c r="A187" s="8" t="s">
        <v>159</v>
      </c>
      <c r="B187" s="9" t="s">
        <v>160</v>
      </c>
      <c r="C187" s="10"/>
      <c r="D187" s="11">
        <v>3309.28</v>
      </c>
      <c r="E187" s="11">
        <v>4000</v>
      </c>
      <c r="F187" s="11">
        <v>2000</v>
      </c>
      <c r="G187" s="11">
        <v>0</v>
      </c>
      <c r="H187" s="11">
        <v>0</v>
      </c>
    </row>
    <row r="188" spans="1:8" x14ac:dyDescent="0.2">
      <c r="A188" s="3" t="s">
        <v>93</v>
      </c>
      <c r="B188" s="3" t="s">
        <v>59</v>
      </c>
      <c r="C188" s="4"/>
      <c r="D188" s="5">
        <v>3309.28</v>
      </c>
      <c r="E188" s="5">
        <v>4000</v>
      </c>
      <c r="F188" s="5">
        <v>2000</v>
      </c>
      <c r="G188" s="5">
        <v>0</v>
      </c>
      <c r="H188" s="5">
        <v>0</v>
      </c>
    </row>
    <row r="189" spans="1:8" x14ac:dyDescent="0.2">
      <c r="A189" s="3" t="s">
        <v>94</v>
      </c>
      <c r="B189" s="3" t="s">
        <v>61</v>
      </c>
      <c r="C189" s="4">
        <v>32300</v>
      </c>
      <c r="D189" s="5">
        <v>0</v>
      </c>
      <c r="E189" s="5">
        <v>0</v>
      </c>
      <c r="F189" s="5">
        <v>0</v>
      </c>
      <c r="G189" s="5"/>
      <c r="H189" s="5"/>
    </row>
    <row r="190" spans="1:8" x14ac:dyDescent="0.2">
      <c r="A190" s="3" t="s">
        <v>94</v>
      </c>
      <c r="B190" s="3" t="s">
        <v>61</v>
      </c>
      <c r="C190" s="4">
        <v>72300</v>
      </c>
      <c r="D190" s="5">
        <v>3309.28</v>
      </c>
      <c r="E190" s="5">
        <v>4000</v>
      </c>
      <c r="F190" s="5">
        <v>2000</v>
      </c>
      <c r="G190" s="5">
        <v>0</v>
      </c>
      <c r="H190" s="5">
        <v>0</v>
      </c>
    </row>
    <row r="191" spans="1:8" x14ac:dyDescent="0.2">
      <c r="A191" s="159"/>
      <c r="B191" s="160"/>
      <c r="C191" s="160"/>
      <c r="D191" s="160"/>
      <c r="E191" s="160"/>
      <c r="F191" s="160"/>
      <c r="G191" s="160"/>
      <c r="H191" s="160"/>
    </row>
    <row r="192" spans="1:8" ht="32.25" customHeight="1" x14ac:dyDescent="0.2">
      <c r="A192" s="24" t="s">
        <v>223</v>
      </c>
      <c r="B192" s="25" t="s">
        <v>161</v>
      </c>
      <c r="C192" s="26"/>
      <c r="D192" s="27">
        <f>D194+D197</f>
        <v>39393.06</v>
      </c>
      <c r="E192" s="27">
        <f t="shared" ref="E192:H192" si="11">E194+E197</f>
        <v>51906.86</v>
      </c>
      <c r="F192" s="27">
        <f t="shared" si="11"/>
        <v>0</v>
      </c>
      <c r="G192" s="27">
        <f t="shared" si="11"/>
        <v>0</v>
      </c>
      <c r="H192" s="27">
        <f t="shared" si="11"/>
        <v>0</v>
      </c>
    </row>
    <row r="193" spans="1:8" x14ac:dyDescent="0.2">
      <c r="A193" s="162"/>
      <c r="B193" s="163"/>
      <c r="C193" s="2"/>
      <c r="D193" s="2"/>
      <c r="E193" s="2"/>
      <c r="F193" s="2"/>
      <c r="G193" s="2"/>
      <c r="H193" s="2"/>
    </row>
    <row r="194" spans="1:8" ht="22.5" customHeight="1" x14ac:dyDescent="0.2">
      <c r="A194" s="8" t="s">
        <v>162</v>
      </c>
      <c r="B194" s="9" t="s">
        <v>163</v>
      </c>
      <c r="C194" s="10"/>
      <c r="D194" s="11">
        <v>34097.42</v>
      </c>
      <c r="E194" s="11">
        <v>0</v>
      </c>
      <c r="F194" s="11">
        <v>0</v>
      </c>
      <c r="G194" s="11">
        <v>0</v>
      </c>
      <c r="H194" s="11">
        <v>0</v>
      </c>
    </row>
    <row r="195" spans="1:8" ht="22.5" x14ac:dyDescent="0.2">
      <c r="A195" s="3" t="s">
        <v>117</v>
      </c>
      <c r="B195" s="3" t="s">
        <v>19</v>
      </c>
      <c r="C195" s="4"/>
      <c r="D195" s="5">
        <v>34097.42</v>
      </c>
      <c r="E195" s="5">
        <v>0</v>
      </c>
      <c r="F195" s="5">
        <v>0</v>
      </c>
      <c r="G195" s="5">
        <v>0</v>
      </c>
      <c r="H195" s="5">
        <v>0</v>
      </c>
    </row>
    <row r="196" spans="1:8" ht="22.5" x14ac:dyDescent="0.2">
      <c r="A196" s="3">
        <v>45</v>
      </c>
      <c r="B196" s="3" t="s">
        <v>164</v>
      </c>
      <c r="C196" s="4">
        <v>48006</v>
      </c>
      <c r="D196" s="5">
        <v>34097.42</v>
      </c>
      <c r="E196" s="5">
        <v>0</v>
      </c>
      <c r="F196" s="5">
        <v>0</v>
      </c>
      <c r="G196" s="5">
        <v>0</v>
      </c>
      <c r="H196" s="5">
        <v>0</v>
      </c>
    </row>
    <row r="197" spans="1:8" ht="21" x14ac:dyDescent="0.2">
      <c r="A197" s="8" t="s">
        <v>165</v>
      </c>
      <c r="B197" s="9" t="s">
        <v>166</v>
      </c>
      <c r="C197" s="10"/>
      <c r="D197" s="11">
        <v>5295.64</v>
      </c>
      <c r="E197" s="11">
        <v>51906.86</v>
      </c>
      <c r="F197" s="11">
        <v>0</v>
      </c>
      <c r="G197" s="11">
        <v>0</v>
      </c>
      <c r="H197" s="11">
        <v>0</v>
      </c>
    </row>
    <row r="198" spans="1:8" ht="22.5" x14ac:dyDescent="0.2">
      <c r="A198" s="3" t="s">
        <v>117</v>
      </c>
      <c r="B198" s="3" t="s">
        <v>19</v>
      </c>
      <c r="C198" s="4"/>
      <c r="D198" s="5">
        <v>5295.64</v>
      </c>
      <c r="E198" s="5">
        <v>51906.86</v>
      </c>
      <c r="F198" s="5">
        <v>0</v>
      </c>
      <c r="G198" s="5">
        <v>0</v>
      </c>
      <c r="H198" s="5">
        <v>0</v>
      </c>
    </row>
    <row r="199" spans="1:8" ht="22.5" x14ac:dyDescent="0.2">
      <c r="A199" s="3">
        <v>45</v>
      </c>
      <c r="B199" s="3" t="s">
        <v>164</v>
      </c>
      <c r="C199" s="4">
        <v>53076</v>
      </c>
      <c r="D199" s="5">
        <v>1059.1300000000001</v>
      </c>
      <c r="E199" s="5">
        <v>20516</v>
      </c>
      <c r="F199" s="5">
        <v>0</v>
      </c>
      <c r="G199" s="5">
        <v>0</v>
      </c>
      <c r="H199" s="5">
        <v>0</v>
      </c>
    </row>
    <row r="200" spans="1:8" ht="22.5" x14ac:dyDescent="0.2">
      <c r="A200" s="3">
        <v>45</v>
      </c>
      <c r="B200" s="3" t="s">
        <v>164</v>
      </c>
      <c r="C200" s="4">
        <v>55043</v>
      </c>
      <c r="D200" s="5">
        <v>4236.51</v>
      </c>
      <c r="E200" s="5">
        <v>0</v>
      </c>
      <c r="F200" s="5"/>
      <c r="G200" s="5"/>
      <c r="H200" s="5"/>
    </row>
    <row r="201" spans="1:8" ht="22.5" customHeight="1" x14ac:dyDescent="0.2">
      <c r="A201" s="3">
        <v>45</v>
      </c>
      <c r="B201" s="3" t="s">
        <v>164</v>
      </c>
      <c r="C201" s="4">
        <v>11001</v>
      </c>
      <c r="D201" s="5">
        <v>0</v>
      </c>
      <c r="E201" s="5">
        <v>31390.86</v>
      </c>
      <c r="F201" s="5">
        <v>0</v>
      </c>
      <c r="G201" s="5">
        <v>0</v>
      </c>
      <c r="H201" s="5">
        <v>0</v>
      </c>
    </row>
    <row r="202" spans="1:8" x14ac:dyDescent="0.2">
      <c r="A202" s="55"/>
      <c r="B202" s="56"/>
      <c r="C202" s="57"/>
      <c r="D202" s="58"/>
      <c r="E202" s="58"/>
      <c r="F202" s="58"/>
      <c r="G202" s="58"/>
      <c r="H202" s="58"/>
    </row>
    <row r="203" spans="1:8" ht="22.5" x14ac:dyDescent="0.2">
      <c r="A203" s="24" t="s">
        <v>224</v>
      </c>
      <c r="B203" s="25" t="s">
        <v>167</v>
      </c>
      <c r="C203" s="26"/>
      <c r="D203" s="27">
        <f>D205+D214</f>
        <v>5182.63</v>
      </c>
      <c r="E203" s="27">
        <f>E205+E214+E218</f>
        <v>21872.71</v>
      </c>
      <c r="F203" s="27">
        <f t="shared" ref="F203:H203" si="12">F205+F214+F218</f>
        <v>3495.86</v>
      </c>
      <c r="G203" s="27">
        <f t="shared" si="12"/>
        <v>3495.86</v>
      </c>
      <c r="H203" s="27">
        <f t="shared" si="12"/>
        <v>3495.86</v>
      </c>
    </row>
    <row r="204" spans="1:8" x14ac:dyDescent="0.2">
      <c r="A204" s="149"/>
      <c r="B204" s="150"/>
      <c r="C204" s="150"/>
      <c r="D204" s="150"/>
      <c r="E204" s="150"/>
      <c r="F204" s="150"/>
      <c r="G204" s="150"/>
      <c r="H204" s="150"/>
    </row>
    <row r="205" spans="1:8" ht="24" customHeight="1" x14ac:dyDescent="0.2">
      <c r="A205" s="8" t="s">
        <v>168</v>
      </c>
      <c r="B205" s="9" t="s">
        <v>169</v>
      </c>
      <c r="C205" s="10"/>
      <c r="D205" s="11">
        <v>3589.96</v>
      </c>
      <c r="E205" s="11">
        <v>11623.57</v>
      </c>
      <c r="F205" s="11">
        <v>2865.86</v>
      </c>
      <c r="G205" s="11">
        <v>2865.86</v>
      </c>
      <c r="H205" s="11">
        <v>2865.86</v>
      </c>
    </row>
    <row r="206" spans="1:8" ht="32.25" customHeight="1" x14ac:dyDescent="0.2">
      <c r="A206" s="3" t="s">
        <v>117</v>
      </c>
      <c r="B206" s="3" t="s">
        <v>19</v>
      </c>
      <c r="C206" s="4"/>
      <c r="D206" s="5">
        <v>3589.96</v>
      </c>
      <c r="E206" s="5">
        <v>11623.57</v>
      </c>
      <c r="F206" s="5">
        <v>2865.86</v>
      </c>
      <c r="G206" s="5">
        <v>2865.86</v>
      </c>
      <c r="H206" s="5">
        <v>2865.86</v>
      </c>
    </row>
    <row r="207" spans="1:8" ht="33.75" x14ac:dyDescent="0.2">
      <c r="A207" s="3" t="s">
        <v>118</v>
      </c>
      <c r="B207" s="3" t="s">
        <v>119</v>
      </c>
      <c r="C207" s="4">
        <v>47300</v>
      </c>
      <c r="D207" s="5">
        <v>459.5</v>
      </c>
      <c r="E207" s="5">
        <v>1510</v>
      </c>
      <c r="F207" s="5">
        <v>1465.86</v>
      </c>
      <c r="G207" s="5">
        <v>1465.86</v>
      </c>
      <c r="H207" s="5">
        <v>1465.86</v>
      </c>
    </row>
    <row r="208" spans="1:8" ht="23.25" customHeight="1" x14ac:dyDescent="0.2">
      <c r="A208" s="3" t="s">
        <v>118</v>
      </c>
      <c r="B208" s="3" t="s">
        <v>119</v>
      </c>
      <c r="C208" s="4">
        <v>48005</v>
      </c>
      <c r="D208" s="5">
        <v>0</v>
      </c>
      <c r="E208" s="5">
        <v>0</v>
      </c>
      <c r="F208" s="5">
        <v>0</v>
      </c>
      <c r="G208" s="5">
        <v>0</v>
      </c>
      <c r="H208" s="5">
        <v>0</v>
      </c>
    </row>
    <row r="209" spans="1:8" ht="33.75" x14ac:dyDescent="0.2">
      <c r="A209" s="3" t="s">
        <v>118</v>
      </c>
      <c r="B209" s="3" t="s">
        <v>119</v>
      </c>
      <c r="C209" s="4">
        <v>32300</v>
      </c>
      <c r="D209" s="5">
        <v>850.64</v>
      </c>
      <c r="E209" s="5">
        <v>1400</v>
      </c>
      <c r="F209" s="5">
        <v>1400</v>
      </c>
      <c r="G209" s="5">
        <v>1400</v>
      </c>
      <c r="H209" s="5">
        <v>1400</v>
      </c>
    </row>
    <row r="210" spans="1:8" ht="33.75" x14ac:dyDescent="0.2">
      <c r="A210" s="3" t="s">
        <v>118</v>
      </c>
      <c r="B210" s="3" t="s">
        <v>119</v>
      </c>
      <c r="C210" s="4">
        <v>55043</v>
      </c>
      <c r="D210" s="5">
        <v>0</v>
      </c>
      <c r="E210" s="5">
        <v>0</v>
      </c>
      <c r="F210" s="5">
        <v>0</v>
      </c>
      <c r="G210" s="5">
        <v>0</v>
      </c>
      <c r="H210" s="5">
        <v>0</v>
      </c>
    </row>
    <row r="211" spans="1:8" ht="23.25" customHeight="1" x14ac:dyDescent="0.2">
      <c r="A211" s="3" t="s">
        <v>118</v>
      </c>
      <c r="B211" s="3" t="s">
        <v>119</v>
      </c>
      <c r="C211" s="4">
        <v>62300</v>
      </c>
      <c r="D211" s="5">
        <v>0</v>
      </c>
      <c r="E211" s="5">
        <v>0</v>
      </c>
      <c r="F211" s="5">
        <v>0</v>
      </c>
      <c r="G211" s="5">
        <v>0</v>
      </c>
      <c r="H211" s="5">
        <v>0</v>
      </c>
    </row>
    <row r="212" spans="1:8" ht="33.75" x14ac:dyDescent="0.2">
      <c r="A212" s="3" t="s">
        <v>118</v>
      </c>
      <c r="B212" s="3" t="s">
        <v>119</v>
      </c>
      <c r="C212" s="4">
        <v>72300</v>
      </c>
      <c r="D212" s="5">
        <v>2279.8200000000002</v>
      </c>
      <c r="E212" s="5">
        <v>8713.57</v>
      </c>
      <c r="F212" s="5">
        <v>0</v>
      </c>
      <c r="G212" s="5">
        <v>0</v>
      </c>
      <c r="H212" s="5">
        <v>0</v>
      </c>
    </row>
    <row r="213" spans="1:8" x14ac:dyDescent="0.2">
      <c r="A213" s="55"/>
      <c r="B213" s="56"/>
      <c r="C213" s="57"/>
      <c r="D213" s="58"/>
      <c r="E213" s="58"/>
      <c r="F213" s="58"/>
      <c r="G213" s="58"/>
      <c r="H213" s="58"/>
    </row>
    <row r="214" spans="1:8" ht="22.9" customHeight="1" x14ac:dyDescent="0.2">
      <c r="A214" s="8" t="s">
        <v>170</v>
      </c>
      <c r="B214" s="9" t="s">
        <v>171</v>
      </c>
      <c r="C214" s="10"/>
      <c r="D214" s="11">
        <v>1592.67</v>
      </c>
      <c r="E214" s="11">
        <v>630</v>
      </c>
      <c r="F214" s="11">
        <v>630</v>
      </c>
      <c r="G214" s="11">
        <v>630</v>
      </c>
      <c r="H214" s="11">
        <v>630</v>
      </c>
    </row>
    <row r="215" spans="1:8" ht="22.5" x14ac:dyDescent="0.2">
      <c r="A215" s="3" t="s">
        <v>117</v>
      </c>
      <c r="B215" s="3" t="s">
        <v>19</v>
      </c>
      <c r="C215" s="4"/>
      <c r="D215" s="5">
        <v>1592.67</v>
      </c>
      <c r="E215" s="5">
        <v>630</v>
      </c>
      <c r="F215" s="5">
        <v>630</v>
      </c>
      <c r="G215" s="5">
        <v>630</v>
      </c>
      <c r="H215" s="5">
        <v>630</v>
      </c>
    </row>
    <row r="216" spans="1:8" ht="33.75" x14ac:dyDescent="0.2">
      <c r="A216" s="3" t="s">
        <v>118</v>
      </c>
      <c r="B216" s="3" t="s">
        <v>119</v>
      </c>
      <c r="C216" s="4">
        <v>11001</v>
      </c>
      <c r="D216" s="5">
        <v>929.05</v>
      </c>
      <c r="E216" s="5">
        <v>630</v>
      </c>
      <c r="F216" s="5">
        <v>630</v>
      </c>
      <c r="G216" s="5">
        <v>630</v>
      </c>
      <c r="H216" s="5">
        <v>630</v>
      </c>
    </row>
    <row r="217" spans="1:8" ht="32.25" customHeight="1" x14ac:dyDescent="0.2">
      <c r="A217" s="3" t="s">
        <v>118</v>
      </c>
      <c r="B217" s="3" t="s">
        <v>119</v>
      </c>
      <c r="C217" s="4">
        <v>53082</v>
      </c>
      <c r="D217" s="5">
        <v>663.62</v>
      </c>
      <c r="E217" s="5">
        <v>0</v>
      </c>
      <c r="F217" s="5">
        <v>0</v>
      </c>
      <c r="G217" s="5">
        <v>0</v>
      </c>
      <c r="H217" s="5">
        <v>0</v>
      </c>
    </row>
    <row r="218" spans="1:8" ht="32.25" customHeight="1" x14ac:dyDescent="0.2">
      <c r="A218" s="8" t="s">
        <v>215</v>
      </c>
      <c r="B218" s="9" t="s">
        <v>216</v>
      </c>
      <c r="C218" s="10"/>
      <c r="D218" s="11">
        <v>0</v>
      </c>
      <c r="E218" s="11">
        <v>9619.14</v>
      </c>
      <c r="F218" s="11">
        <v>0</v>
      </c>
      <c r="G218" s="11">
        <v>0</v>
      </c>
      <c r="H218" s="11">
        <v>0</v>
      </c>
    </row>
    <row r="219" spans="1:8" ht="20.45" customHeight="1" x14ac:dyDescent="0.2">
      <c r="A219" s="3" t="s">
        <v>93</v>
      </c>
      <c r="B219" s="3" t="s">
        <v>59</v>
      </c>
      <c r="C219" s="5"/>
      <c r="D219" s="5">
        <v>0</v>
      </c>
      <c r="E219" s="5">
        <v>4409.97</v>
      </c>
      <c r="F219" s="5">
        <v>0</v>
      </c>
      <c r="G219" s="5">
        <v>0</v>
      </c>
      <c r="H219" s="5">
        <v>0</v>
      </c>
    </row>
    <row r="220" spans="1:8" ht="20.45" customHeight="1" x14ac:dyDescent="0.2">
      <c r="A220" s="3" t="s">
        <v>94</v>
      </c>
      <c r="B220" s="3" t="s">
        <v>61</v>
      </c>
      <c r="C220" s="4">
        <v>53082</v>
      </c>
      <c r="D220" s="5">
        <v>0</v>
      </c>
      <c r="E220" s="5">
        <v>4409.97</v>
      </c>
      <c r="F220" s="5">
        <v>0</v>
      </c>
      <c r="G220" s="5">
        <v>0</v>
      </c>
      <c r="H220" s="5">
        <v>0</v>
      </c>
    </row>
    <row r="221" spans="1:8" ht="20.45" customHeight="1" x14ac:dyDescent="0.2">
      <c r="A221" s="3" t="s">
        <v>117</v>
      </c>
      <c r="B221" s="3" t="s">
        <v>19</v>
      </c>
      <c r="C221" s="5"/>
      <c r="D221" s="5">
        <v>0</v>
      </c>
      <c r="E221" s="5">
        <v>5209.17</v>
      </c>
      <c r="F221" s="5">
        <v>0</v>
      </c>
      <c r="G221" s="5">
        <v>0</v>
      </c>
      <c r="H221" s="5">
        <v>0</v>
      </c>
    </row>
    <row r="222" spans="1:8" ht="20.45" customHeight="1" x14ac:dyDescent="0.2">
      <c r="A222" s="3" t="s">
        <v>118</v>
      </c>
      <c r="B222" s="3" t="s">
        <v>119</v>
      </c>
      <c r="C222" s="4">
        <v>53082</v>
      </c>
      <c r="D222" s="5">
        <v>0</v>
      </c>
      <c r="E222" s="5">
        <v>5209.17</v>
      </c>
      <c r="F222" s="5">
        <v>0</v>
      </c>
      <c r="G222" s="5">
        <v>0</v>
      </c>
      <c r="H222" s="5">
        <v>0</v>
      </c>
    </row>
    <row r="223" spans="1:8" x14ac:dyDescent="0.2">
      <c r="A223" s="55"/>
      <c r="B223" s="56"/>
      <c r="C223" s="57"/>
      <c r="D223" s="58"/>
      <c r="E223" s="58"/>
      <c r="F223" s="58"/>
      <c r="G223" s="58"/>
      <c r="H223" s="58"/>
    </row>
    <row r="224" spans="1:8" ht="22.5" customHeight="1" x14ac:dyDescent="0.2">
      <c r="A224" s="24" t="s">
        <v>172</v>
      </c>
      <c r="B224" s="25" t="s">
        <v>173</v>
      </c>
      <c r="C224" s="26"/>
      <c r="D224" s="27">
        <f>D226</f>
        <v>20493.62</v>
      </c>
      <c r="E224" s="27">
        <f t="shared" ref="E224:H224" si="13">E226</f>
        <v>0</v>
      </c>
      <c r="F224" s="27">
        <f t="shared" si="13"/>
        <v>0</v>
      </c>
      <c r="G224" s="27">
        <f t="shared" si="13"/>
        <v>0</v>
      </c>
      <c r="H224" s="27">
        <f t="shared" si="13"/>
        <v>0</v>
      </c>
    </row>
    <row r="225" spans="1:8" x14ac:dyDescent="0.2">
      <c r="A225" s="149"/>
      <c r="B225" s="150"/>
      <c r="C225" s="150"/>
      <c r="D225" s="150"/>
      <c r="E225" s="150"/>
      <c r="F225" s="150"/>
      <c r="G225" s="150"/>
      <c r="H225" s="150"/>
    </row>
    <row r="226" spans="1:8" ht="21" x14ac:dyDescent="0.2">
      <c r="A226" s="8" t="s">
        <v>174</v>
      </c>
      <c r="B226" s="9" t="s">
        <v>175</v>
      </c>
      <c r="C226" s="10"/>
      <c r="D226" s="11">
        <v>20493.62</v>
      </c>
      <c r="E226" s="11">
        <v>0</v>
      </c>
      <c r="F226" s="11">
        <v>0</v>
      </c>
      <c r="G226" s="11">
        <v>0</v>
      </c>
      <c r="H226" s="11">
        <v>0</v>
      </c>
    </row>
    <row r="227" spans="1:8" x14ac:dyDescent="0.2">
      <c r="A227" s="3" t="s">
        <v>93</v>
      </c>
      <c r="B227" s="3" t="s">
        <v>59</v>
      </c>
      <c r="C227" s="4"/>
      <c r="D227" s="5">
        <v>20493.62</v>
      </c>
      <c r="E227" s="5">
        <v>0</v>
      </c>
      <c r="F227" s="5">
        <v>0</v>
      </c>
      <c r="G227" s="5">
        <v>0</v>
      </c>
      <c r="H227" s="5">
        <v>0</v>
      </c>
    </row>
    <row r="228" spans="1:8" x14ac:dyDescent="0.2">
      <c r="A228" s="3" t="s">
        <v>104</v>
      </c>
      <c r="B228" s="3" t="s">
        <v>60</v>
      </c>
      <c r="C228" s="4">
        <v>11001</v>
      </c>
      <c r="D228" s="5">
        <v>3095.66</v>
      </c>
      <c r="E228" s="5">
        <v>0</v>
      </c>
      <c r="F228" s="5">
        <v>0</v>
      </c>
      <c r="G228" s="5">
        <v>0</v>
      </c>
      <c r="H228" s="5">
        <v>0</v>
      </c>
    </row>
    <row r="229" spans="1:8" x14ac:dyDescent="0.2">
      <c r="A229" s="3" t="s">
        <v>104</v>
      </c>
      <c r="B229" s="3" t="s">
        <v>60</v>
      </c>
      <c r="C229" s="4">
        <v>51100</v>
      </c>
      <c r="D229" s="5">
        <v>16812.25</v>
      </c>
      <c r="E229" s="5">
        <v>0</v>
      </c>
      <c r="F229" s="5">
        <v>0</v>
      </c>
      <c r="G229" s="5">
        <v>0</v>
      </c>
      <c r="H229" s="5">
        <v>0</v>
      </c>
    </row>
    <row r="230" spans="1:8" x14ac:dyDescent="0.2">
      <c r="A230" s="3" t="s">
        <v>94</v>
      </c>
      <c r="B230" s="3" t="s">
        <v>61</v>
      </c>
      <c r="C230" s="4">
        <v>11001</v>
      </c>
      <c r="D230" s="5">
        <v>6.64</v>
      </c>
      <c r="E230" s="5">
        <v>0</v>
      </c>
      <c r="F230" s="5">
        <v>0</v>
      </c>
      <c r="G230" s="5">
        <v>0</v>
      </c>
      <c r="H230" s="5">
        <v>0</v>
      </c>
    </row>
    <row r="231" spans="1:8" x14ac:dyDescent="0.2">
      <c r="A231" s="3" t="s">
        <v>94</v>
      </c>
      <c r="B231" s="3" t="s">
        <v>61</v>
      </c>
      <c r="C231" s="4">
        <v>51100</v>
      </c>
      <c r="D231" s="5">
        <v>579.07000000000005</v>
      </c>
      <c r="E231" s="5">
        <v>0</v>
      </c>
      <c r="F231" s="5">
        <v>0</v>
      </c>
      <c r="G231" s="5">
        <v>0</v>
      </c>
      <c r="H231" s="5">
        <v>0</v>
      </c>
    </row>
    <row r="232" spans="1:8" x14ac:dyDescent="0.2">
      <c r="A232" s="3"/>
      <c r="B232" s="3"/>
      <c r="C232" s="4"/>
      <c r="D232" s="5"/>
      <c r="E232" s="5"/>
      <c r="F232" s="5"/>
      <c r="G232" s="5"/>
      <c r="H232" s="5"/>
    </row>
    <row r="233" spans="1:8" ht="22.9" customHeight="1" x14ac:dyDescent="0.2">
      <c r="A233" s="24" t="s">
        <v>225</v>
      </c>
      <c r="B233" s="25" t="s">
        <v>176</v>
      </c>
      <c r="C233" s="26"/>
      <c r="D233" s="27">
        <f>D235</f>
        <v>9167.08</v>
      </c>
      <c r="E233" s="27">
        <f t="shared" ref="E233:H233" si="14">E235</f>
        <v>22807.18</v>
      </c>
      <c r="F233" s="27">
        <f t="shared" si="14"/>
        <v>0</v>
      </c>
      <c r="G233" s="27">
        <f t="shared" si="14"/>
        <v>0</v>
      </c>
      <c r="H233" s="27">
        <f t="shared" si="14"/>
        <v>0</v>
      </c>
    </row>
    <row r="234" spans="1:8" x14ac:dyDescent="0.2">
      <c r="A234" s="149"/>
      <c r="B234" s="150"/>
      <c r="C234" s="150"/>
      <c r="D234" s="150"/>
      <c r="E234" s="150"/>
      <c r="F234" s="150"/>
      <c r="G234" s="150"/>
      <c r="H234" s="150"/>
    </row>
    <row r="235" spans="1:8" ht="21" x14ac:dyDescent="0.2">
      <c r="A235" s="8" t="s">
        <v>177</v>
      </c>
      <c r="B235" s="9" t="s">
        <v>178</v>
      </c>
      <c r="C235" s="10"/>
      <c r="D235" s="11">
        <v>9167.08</v>
      </c>
      <c r="E235" s="11">
        <v>22807.18</v>
      </c>
      <c r="F235" s="11">
        <v>0</v>
      </c>
      <c r="G235" s="11">
        <v>0</v>
      </c>
      <c r="H235" s="11">
        <v>0</v>
      </c>
    </row>
    <row r="236" spans="1:8" x14ac:dyDescent="0.2">
      <c r="A236" s="3" t="s">
        <v>93</v>
      </c>
      <c r="B236" s="3" t="s">
        <v>59</v>
      </c>
      <c r="C236" s="4"/>
      <c r="D236" s="5">
        <v>9167.08</v>
      </c>
      <c r="E236" s="5">
        <v>22807.18</v>
      </c>
      <c r="F236" s="5">
        <v>0</v>
      </c>
      <c r="G236" s="5">
        <v>0</v>
      </c>
      <c r="H236" s="5">
        <v>0</v>
      </c>
    </row>
    <row r="237" spans="1:8" x14ac:dyDescent="0.2">
      <c r="A237" s="3" t="s">
        <v>104</v>
      </c>
      <c r="B237" s="3" t="s">
        <v>60</v>
      </c>
      <c r="C237" s="4">
        <v>11001</v>
      </c>
      <c r="D237" s="5">
        <v>6356.39</v>
      </c>
      <c r="E237" s="5">
        <v>7117.01</v>
      </c>
      <c r="F237" s="5">
        <v>0</v>
      </c>
      <c r="G237" s="5">
        <v>0</v>
      </c>
      <c r="H237" s="5">
        <v>0</v>
      </c>
    </row>
    <row r="238" spans="1:8" x14ac:dyDescent="0.2">
      <c r="A238" s="3" t="s">
        <v>104</v>
      </c>
      <c r="B238" s="3" t="s">
        <v>60</v>
      </c>
      <c r="C238" s="4">
        <v>51100</v>
      </c>
      <c r="D238" s="5">
        <v>2113.06</v>
      </c>
      <c r="E238" s="5">
        <v>13375.58</v>
      </c>
      <c r="F238" s="5">
        <v>0</v>
      </c>
      <c r="G238" s="5">
        <v>0</v>
      </c>
      <c r="H238" s="5">
        <v>0</v>
      </c>
    </row>
    <row r="239" spans="1:8" x14ac:dyDescent="0.2">
      <c r="A239" s="3" t="s">
        <v>94</v>
      </c>
      <c r="B239" s="3" t="s">
        <v>61</v>
      </c>
      <c r="C239" s="4">
        <v>11001</v>
      </c>
      <c r="D239" s="5">
        <v>396.36</v>
      </c>
      <c r="E239" s="5">
        <v>717.99</v>
      </c>
      <c r="F239" s="5">
        <v>0</v>
      </c>
      <c r="G239" s="5">
        <v>0</v>
      </c>
      <c r="H239" s="5">
        <v>0</v>
      </c>
    </row>
    <row r="240" spans="1:8" x14ac:dyDescent="0.2">
      <c r="A240" s="3" t="s">
        <v>94</v>
      </c>
      <c r="B240" s="3" t="s">
        <v>61</v>
      </c>
      <c r="C240" s="4">
        <v>51100</v>
      </c>
      <c r="D240" s="5">
        <v>301.27</v>
      </c>
      <c r="E240" s="5">
        <v>1596.6</v>
      </c>
      <c r="F240" s="5">
        <v>0</v>
      </c>
      <c r="G240" s="5">
        <v>0</v>
      </c>
      <c r="H240" s="5">
        <v>0</v>
      </c>
    </row>
    <row r="241" spans="1:8" x14ac:dyDescent="0.2">
      <c r="A241" s="3"/>
      <c r="B241" s="3"/>
      <c r="C241" s="4"/>
      <c r="D241" s="5"/>
      <c r="E241" s="5"/>
      <c r="F241" s="5"/>
      <c r="G241" s="5"/>
      <c r="H241" s="5"/>
    </row>
    <row r="242" spans="1:8" ht="22.5" customHeight="1" x14ac:dyDescent="0.2">
      <c r="A242" s="24" t="s">
        <v>226</v>
      </c>
      <c r="B242" s="25" t="s">
        <v>179</v>
      </c>
      <c r="C242" s="26"/>
      <c r="D242" s="27">
        <f>D244</f>
        <v>0</v>
      </c>
      <c r="E242" s="27">
        <f t="shared" ref="E242:H242" si="15">E244</f>
        <v>0</v>
      </c>
      <c r="F242" s="27">
        <f t="shared" si="15"/>
        <v>24270</v>
      </c>
      <c r="G242" s="27">
        <f t="shared" si="15"/>
        <v>0</v>
      </c>
      <c r="H242" s="27">
        <f t="shared" si="15"/>
        <v>0</v>
      </c>
    </row>
    <row r="243" spans="1:8" x14ac:dyDescent="0.2">
      <c r="A243" s="149"/>
      <c r="B243" s="150"/>
      <c r="C243" s="150"/>
      <c r="D243" s="150"/>
      <c r="E243" s="150"/>
      <c r="F243" s="150"/>
      <c r="G243" s="150"/>
      <c r="H243" s="150"/>
    </row>
    <row r="244" spans="1:8" ht="21" x14ac:dyDescent="0.2">
      <c r="A244" s="8" t="s">
        <v>180</v>
      </c>
      <c r="B244" s="9" t="s">
        <v>181</v>
      </c>
      <c r="C244" s="10"/>
      <c r="D244" s="11">
        <v>0</v>
      </c>
      <c r="E244" s="11">
        <v>0</v>
      </c>
      <c r="F244" s="11">
        <v>24270</v>
      </c>
      <c r="G244" s="11">
        <v>0</v>
      </c>
      <c r="H244" s="11">
        <v>0</v>
      </c>
    </row>
    <row r="245" spans="1:8" x14ac:dyDescent="0.2">
      <c r="A245" s="3" t="s">
        <v>93</v>
      </c>
      <c r="B245" s="3" t="s">
        <v>59</v>
      </c>
      <c r="C245" s="4"/>
      <c r="D245" s="5">
        <v>0</v>
      </c>
      <c r="E245" s="5">
        <v>0</v>
      </c>
      <c r="F245" s="5">
        <v>24270</v>
      </c>
      <c r="G245" s="5">
        <v>0</v>
      </c>
      <c r="H245" s="5">
        <v>0</v>
      </c>
    </row>
    <row r="246" spans="1:8" x14ac:dyDescent="0.2">
      <c r="A246" s="3" t="s">
        <v>104</v>
      </c>
      <c r="B246" s="3" t="s">
        <v>60</v>
      </c>
      <c r="C246" s="4">
        <v>11001</v>
      </c>
      <c r="D246" s="5">
        <v>0</v>
      </c>
      <c r="E246" s="5">
        <v>0</v>
      </c>
      <c r="F246" s="5">
        <v>11406.9</v>
      </c>
      <c r="G246" s="5">
        <v>0</v>
      </c>
      <c r="H246" s="5">
        <v>0</v>
      </c>
    </row>
    <row r="247" spans="1:8" x14ac:dyDescent="0.2">
      <c r="A247" s="3" t="s">
        <v>104</v>
      </c>
      <c r="B247" s="3" t="s">
        <v>60</v>
      </c>
      <c r="C247" s="4">
        <v>51100</v>
      </c>
      <c r="D247" s="5">
        <v>0</v>
      </c>
      <c r="E247" s="5">
        <v>0</v>
      </c>
      <c r="F247" s="5">
        <v>11768.13</v>
      </c>
      <c r="G247" s="5">
        <v>0</v>
      </c>
      <c r="H247" s="5">
        <v>0</v>
      </c>
    </row>
    <row r="248" spans="1:8" x14ac:dyDescent="0.2">
      <c r="A248" s="3" t="s">
        <v>94</v>
      </c>
      <c r="B248" s="3" t="s">
        <v>61</v>
      </c>
      <c r="C248" s="4">
        <v>11001</v>
      </c>
      <c r="D248" s="5">
        <v>0</v>
      </c>
      <c r="E248" s="5">
        <v>0</v>
      </c>
      <c r="F248" s="5">
        <v>971.01</v>
      </c>
      <c r="G248" s="5">
        <v>0</v>
      </c>
      <c r="H248" s="5">
        <v>0</v>
      </c>
    </row>
    <row r="249" spans="1:8" x14ac:dyDescent="0.2">
      <c r="A249" s="3" t="s">
        <v>94</v>
      </c>
      <c r="B249" s="3" t="s">
        <v>61</v>
      </c>
      <c r="C249" s="4">
        <v>51100</v>
      </c>
      <c r="D249" s="5">
        <v>0</v>
      </c>
      <c r="E249" s="5">
        <v>0</v>
      </c>
      <c r="F249" s="5">
        <v>1094.97</v>
      </c>
      <c r="G249" s="5">
        <v>0</v>
      </c>
      <c r="H249" s="5">
        <v>0</v>
      </c>
    </row>
    <row r="250" spans="1:8" x14ac:dyDescent="0.2">
      <c r="A250" s="159"/>
      <c r="B250" s="160"/>
      <c r="C250" s="160"/>
      <c r="D250" s="160"/>
      <c r="E250" s="160"/>
      <c r="F250" s="160"/>
      <c r="G250" s="160"/>
      <c r="H250" s="179"/>
    </row>
    <row r="251" spans="1:8" x14ac:dyDescent="0.2">
      <c r="A251" s="147" t="s">
        <v>182</v>
      </c>
      <c r="B251" s="148"/>
      <c r="C251" s="6"/>
      <c r="D251" s="7">
        <f>D48</f>
        <v>2423940.5900000003</v>
      </c>
      <c r="E251" s="7">
        <f>E48</f>
        <v>2579727.69</v>
      </c>
      <c r="F251" s="7">
        <f>F48</f>
        <v>2708817.26</v>
      </c>
      <c r="G251" s="7">
        <f>G48</f>
        <v>2611547.2599999998</v>
      </c>
      <c r="H251" s="7">
        <f>H48</f>
        <v>2611547.2599999998</v>
      </c>
    </row>
    <row r="252" spans="1:8" ht="32.25" customHeight="1" x14ac:dyDescent="0.2">
      <c r="A252" s="12"/>
      <c r="B252" s="13"/>
      <c r="C252" s="14"/>
      <c r="D252" s="15"/>
      <c r="E252" s="15"/>
      <c r="F252" s="15"/>
      <c r="G252" s="15"/>
      <c r="H252" s="15"/>
    </row>
    <row r="253" spans="1:8" x14ac:dyDescent="0.2">
      <c r="A253" s="12"/>
      <c r="B253" s="13"/>
      <c r="C253" s="14"/>
      <c r="D253" s="15"/>
      <c r="E253" s="15"/>
      <c r="F253" s="15"/>
      <c r="G253" s="15"/>
      <c r="H253" s="15"/>
    </row>
    <row r="254" spans="1:8" ht="40.15" customHeight="1" x14ac:dyDescent="0.2">
      <c r="A254" s="151" t="s">
        <v>183</v>
      </c>
      <c r="B254" s="151"/>
      <c r="C254" s="152"/>
      <c r="D254" s="16" t="s">
        <v>9</v>
      </c>
      <c r="E254" s="16" t="s">
        <v>10</v>
      </c>
      <c r="F254" s="51" t="s">
        <v>11</v>
      </c>
      <c r="G254" s="51" t="s">
        <v>12</v>
      </c>
      <c r="H254" s="51" t="s">
        <v>13</v>
      </c>
    </row>
    <row r="255" spans="1:8" x14ac:dyDescent="0.2">
      <c r="A255" s="12"/>
      <c r="B255" s="13"/>
      <c r="C255" s="14"/>
      <c r="D255" s="15"/>
      <c r="E255" s="15"/>
      <c r="F255" s="15"/>
      <c r="G255" s="15"/>
      <c r="H255" s="15"/>
    </row>
    <row r="256" spans="1:8" ht="22.5" x14ac:dyDescent="0.2">
      <c r="A256" s="18">
        <v>11</v>
      </c>
      <c r="B256" s="28" t="s">
        <v>184</v>
      </c>
      <c r="C256" s="29"/>
      <c r="D256" s="95">
        <v>298597.52</v>
      </c>
      <c r="E256" s="30">
        <v>482969.35</v>
      </c>
      <c r="F256" s="30">
        <v>547666.05000000005</v>
      </c>
      <c r="G256" s="30">
        <v>536259.15</v>
      </c>
      <c r="H256" s="30">
        <v>536259.15</v>
      </c>
    </row>
    <row r="257" spans="1:9" x14ac:dyDescent="0.2">
      <c r="A257" s="31">
        <v>11001</v>
      </c>
      <c r="B257" s="19" t="s">
        <v>184</v>
      </c>
      <c r="C257" s="20"/>
      <c r="D257" s="21">
        <f>D256</f>
        <v>298597.52</v>
      </c>
      <c r="E257" s="21">
        <f t="shared" ref="E257:H257" si="16">E256</f>
        <v>482969.35</v>
      </c>
      <c r="F257" s="50">
        <f t="shared" si="16"/>
        <v>547666.05000000005</v>
      </c>
      <c r="G257" s="50">
        <f t="shared" si="16"/>
        <v>536259.15</v>
      </c>
      <c r="H257" s="50">
        <f t="shared" si="16"/>
        <v>536259.15</v>
      </c>
    </row>
    <row r="258" spans="1:9" ht="22.5" x14ac:dyDescent="0.2">
      <c r="A258" s="18">
        <v>32</v>
      </c>
      <c r="B258" s="28" t="s">
        <v>185</v>
      </c>
      <c r="C258" s="29"/>
      <c r="D258" s="30">
        <v>10641.38</v>
      </c>
      <c r="E258" s="30">
        <v>10820</v>
      </c>
      <c r="F258" s="30">
        <v>10820</v>
      </c>
      <c r="G258" s="30">
        <v>10820</v>
      </c>
      <c r="H258" s="30">
        <v>10820</v>
      </c>
    </row>
    <row r="259" spans="1:9" ht="12.75" customHeight="1" x14ac:dyDescent="0.2">
      <c r="A259" s="31">
        <v>32300</v>
      </c>
      <c r="B259" s="19" t="s">
        <v>186</v>
      </c>
      <c r="C259" s="20"/>
      <c r="D259" s="22">
        <f>D258</f>
        <v>10641.38</v>
      </c>
      <c r="E259" s="22">
        <f t="shared" ref="E259:H259" si="17">E258</f>
        <v>10820</v>
      </c>
      <c r="F259" s="22">
        <f t="shared" si="17"/>
        <v>10820</v>
      </c>
      <c r="G259" s="22">
        <f t="shared" si="17"/>
        <v>10820</v>
      </c>
      <c r="H259" s="22">
        <f t="shared" si="17"/>
        <v>10820</v>
      </c>
    </row>
    <row r="260" spans="1:9" ht="33.75" x14ac:dyDescent="0.2">
      <c r="A260" s="18">
        <v>47</v>
      </c>
      <c r="B260" s="28" t="s">
        <v>187</v>
      </c>
      <c r="C260" s="29"/>
      <c r="D260" s="30">
        <v>150474.98000000001</v>
      </c>
      <c r="E260" s="30">
        <v>93409.8</v>
      </c>
      <c r="F260" s="30">
        <v>90565.86</v>
      </c>
      <c r="G260" s="30">
        <v>89565.86</v>
      </c>
      <c r="H260" s="30">
        <v>89565.86</v>
      </c>
    </row>
    <row r="261" spans="1:9" ht="31.9" customHeight="1" x14ac:dyDescent="0.2">
      <c r="A261" s="31">
        <v>47300</v>
      </c>
      <c r="B261" s="19" t="s">
        <v>188</v>
      </c>
      <c r="C261" s="20"/>
      <c r="D261" s="22">
        <f>D260</f>
        <v>150474.98000000001</v>
      </c>
      <c r="E261" s="22">
        <f t="shared" ref="E261:H261" si="18">E260</f>
        <v>93409.8</v>
      </c>
      <c r="F261" s="22">
        <f t="shared" si="18"/>
        <v>90565.86</v>
      </c>
      <c r="G261" s="22">
        <f t="shared" si="18"/>
        <v>89565.86</v>
      </c>
      <c r="H261" s="22">
        <f t="shared" si="18"/>
        <v>89565.86</v>
      </c>
    </row>
    <row r="262" spans="1:9" x14ac:dyDescent="0.2">
      <c r="A262" s="18">
        <v>48</v>
      </c>
      <c r="B262" s="28" t="s">
        <v>189</v>
      </c>
      <c r="C262" s="29"/>
      <c r="D262" s="30">
        <v>261113.56</v>
      </c>
      <c r="E262" s="30">
        <f>E263+E264</f>
        <v>92032.39</v>
      </c>
      <c r="F262" s="30">
        <f t="shared" ref="F262:H262" si="19">F263+F264</f>
        <v>156513.65</v>
      </c>
      <c r="G262" s="30">
        <f t="shared" si="19"/>
        <v>86513.65</v>
      </c>
      <c r="H262" s="30">
        <f t="shared" si="19"/>
        <v>86513.65</v>
      </c>
    </row>
    <row r="263" spans="1:9" x14ac:dyDescent="0.2">
      <c r="A263" s="31">
        <v>48005</v>
      </c>
      <c r="B263" s="19" t="s">
        <v>190</v>
      </c>
      <c r="C263" s="20"/>
      <c r="D263" s="22">
        <v>227016.14</v>
      </c>
      <c r="E263" s="22">
        <f>SUMIF(C53:C250,"48005",E53:E250)</f>
        <v>92032.39</v>
      </c>
      <c r="F263" s="22">
        <v>156513.65</v>
      </c>
      <c r="G263" s="22">
        <v>86513.65</v>
      </c>
      <c r="H263" s="22">
        <v>86513.65</v>
      </c>
    </row>
    <row r="264" spans="1:9" ht="22.5" x14ac:dyDescent="0.2">
      <c r="A264" s="31">
        <v>48006</v>
      </c>
      <c r="B264" s="19" t="s">
        <v>191</v>
      </c>
      <c r="C264" s="20"/>
      <c r="D264" s="22">
        <f>SUMIF(C54:C250,"48006",D54:D250)</f>
        <v>34097.42</v>
      </c>
      <c r="E264" s="22">
        <f>SUMIF(C54:C250,"48006",E54:E250)</f>
        <v>0</v>
      </c>
      <c r="F264" s="49">
        <f>SUMIF(C54:C250,"48006",F54:F250)</f>
        <v>0</v>
      </c>
      <c r="G264" s="49">
        <v>0</v>
      </c>
      <c r="H264" s="49">
        <f>G264</f>
        <v>0</v>
      </c>
    </row>
    <row r="265" spans="1:9" x14ac:dyDescent="0.2">
      <c r="A265" s="18">
        <v>51</v>
      </c>
      <c r="B265" s="28" t="s">
        <v>192</v>
      </c>
      <c r="C265" s="29"/>
      <c r="D265" s="30">
        <v>19805.66</v>
      </c>
      <c r="E265" s="30">
        <v>14972.18</v>
      </c>
      <c r="F265" s="52">
        <v>12863.1</v>
      </c>
      <c r="G265" s="52">
        <v>0</v>
      </c>
      <c r="H265" s="52">
        <v>0</v>
      </c>
    </row>
    <row r="266" spans="1:9" x14ac:dyDescent="0.2">
      <c r="A266" s="31">
        <v>51100</v>
      </c>
      <c r="B266" s="19" t="s">
        <v>193</v>
      </c>
      <c r="C266" s="20"/>
      <c r="D266" s="22">
        <f>D265</f>
        <v>19805.66</v>
      </c>
      <c r="E266" s="22">
        <f t="shared" ref="E266:H266" si="20">E265</f>
        <v>14972.18</v>
      </c>
      <c r="F266" s="49">
        <f t="shared" si="20"/>
        <v>12863.1</v>
      </c>
      <c r="G266" s="49">
        <f t="shared" si="20"/>
        <v>0</v>
      </c>
      <c r="H266" s="49">
        <f t="shared" si="20"/>
        <v>0</v>
      </c>
    </row>
    <row r="267" spans="1:9" ht="18" customHeight="1" x14ac:dyDescent="0.2">
      <c r="A267" s="18">
        <v>52</v>
      </c>
      <c r="B267" s="28" t="s">
        <v>194</v>
      </c>
      <c r="C267" s="106"/>
      <c r="D267" s="30">
        <v>0</v>
      </c>
      <c r="E267" s="30">
        <v>9619.14</v>
      </c>
      <c r="F267" s="30">
        <v>0</v>
      </c>
      <c r="G267" s="52">
        <v>0</v>
      </c>
      <c r="H267" s="52">
        <v>0</v>
      </c>
      <c r="I267" s="104"/>
    </row>
    <row r="268" spans="1:9" x14ac:dyDescent="0.2">
      <c r="A268" s="31">
        <v>52082</v>
      </c>
      <c r="B268" s="19" t="s">
        <v>195</v>
      </c>
      <c r="C268" s="107"/>
      <c r="D268" s="22">
        <v>0</v>
      </c>
      <c r="E268" s="22">
        <v>9619.14</v>
      </c>
      <c r="F268" s="22">
        <v>0</v>
      </c>
      <c r="G268" s="49">
        <f>G267</f>
        <v>0</v>
      </c>
      <c r="H268" s="49">
        <v>0</v>
      </c>
      <c r="I268" s="105"/>
    </row>
    <row r="269" spans="1:9" ht="22.5" x14ac:dyDescent="0.2">
      <c r="A269" s="18">
        <v>53</v>
      </c>
      <c r="B269" s="28" t="s">
        <v>196</v>
      </c>
      <c r="C269" s="29"/>
      <c r="D269" s="30">
        <v>1547478.04</v>
      </c>
      <c r="E269" s="30">
        <f>E270+E271+E272+E273+E274</f>
        <v>1752997.3</v>
      </c>
      <c r="F269" s="30">
        <f t="shared" ref="F269:H269" si="21">F270+F272+F273</f>
        <v>1778133.2</v>
      </c>
      <c r="G269" s="30">
        <f t="shared" si="21"/>
        <v>1778133.2</v>
      </c>
      <c r="H269" s="30">
        <f t="shared" si="21"/>
        <v>1778133.2</v>
      </c>
    </row>
    <row r="270" spans="1:9" ht="12.75" customHeight="1" x14ac:dyDescent="0.2">
      <c r="A270" s="31">
        <v>53060</v>
      </c>
      <c r="B270" s="19" t="s">
        <v>197</v>
      </c>
      <c r="C270" s="20"/>
      <c r="D270" s="22">
        <f>SUMIF(C54:C250,"53060",D54:D250)</f>
        <v>5987.7</v>
      </c>
      <c r="E270" s="22">
        <f>SUMIF(C53:C250,"53060",E53:E250)</f>
        <v>5667.2</v>
      </c>
      <c r="F270" s="22">
        <f>SUMIF(C54:C250,"53060",F54:F250)</f>
        <v>5667.2</v>
      </c>
      <c r="G270" s="22">
        <v>5667.2</v>
      </c>
      <c r="H270" s="22">
        <v>5667.2</v>
      </c>
    </row>
    <row r="271" spans="1:9" ht="12.75" customHeight="1" x14ac:dyDescent="0.2">
      <c r="A271" s="31">
        <v>53076</v>
      </c>
      <c r="B271" s="19" t="s">
        <v>198</v>
      </c>
      <c r="C271" s="20"/>
      <c r="D271" s="22">
        <v>1059.1300000000001</v>
      </c>
      <c r="E271" s="22">
        <v>20516</v>
      </c>
      <c r="F271" s="22">
        <v>0</v>
      </c>
      <c r="G271" s="22">
        <v>0</v>
      </c>
      <c r="H271" s="22">
        <v>0</v>
      </c>
    </row>
    <row r="272" spans="1:9" ht="22.5" x14ac:dyDescent="0.2">
      <c r="A272" s="31">
        <v>53080</v>
      </c>
      <c r="B272" s="19" t="s">
        <v>199</v>
      </c>
      <c r="C272" s="20"/>
      <c r="D272" s="22">
        <f>SUMIF(C54:C250,"53080",D54:D250)</f>
        <v>4518.7299999999996</v>
      </c>
      <c r="E272" s="22">
        <f>SUMIF(C53:C250,"53080",E53:E250)</f>
        <v>4196</v>
      </c>
      <c r="F272" s="22">
        <f>SUMIF(C54:C250,"53080",F54:F250)</f>
        <v>4196</v>
      </c>
      <c r="G272" s="22">
        <v>4196</v>
      </c>
      <c r="H272" s="22">
        <v>4196</v>
      </c>
    </row>
    <row r="273" spans="1:8" ht="13.15" customHeight="1" x14ac:dyDescent="0.2">
      <c r="A273" s="31">
        <v>53082</v>
      </c>
      <c r="B273" s="19" t="s">
        <v>200</v>
      </c>
      <c r="C273" s="20"/>
      <c r="D273" s="22">
        <f>SUMIF(C54:C250,"53082",D54:D250)</f>
        <v>1535813.32</v>
      </c>
      <c r="E273" s="22">
        <v>1721570</v>
      </c>
      <c r="F273" s="22">
        <f>SUMIF(C54:C250,"53082",F54:F250)</f>
        <v>1768270</v>
      </c>
      <c r="G273" s="22">
        <v>1768270</v>
      </c>
      <c r="H273" s="22">
        <v>1768270</v>
      </c>
    </row>
    <row r="274" spans="1:8" ht="13.15" customHeight="1" x14ac:dyDescent="0.2">
      <c r="A274" s="31">
        <v>53102</v>
      </c>
      <c r="B274" s="19" t="s">
        <v>201</v>
      </c>
      <c r="C274" s="20"/>
      <c r="D274" s="22">
        <v>0</v>
      </c>
      <c r="E274" s="22">
        <v>1048.0999999999999</v>
      </c>
      <c r="F274" s="22">
        <v>0</v>
      </c>
      <c r="G274" s="22">
        <v>0</v>
      </c>
      <c r="H274" s="22">
        <v>0</v>
      </c>
    </row>
    <row r="275" spans="1:8" ht="12.75" customHeight="1" x14ac:dyDescent="0.2">
      <c r="A275" s="18">
        <v>55</v>
      </c>
      <c r="B275" s="28" t="s">
        <v>202</v>
      </c>
      <c r="C275" s="29"/>
      <c r="D275" s="30">
        <v>118009.39</v>
      </c>
      <c r="E275" s="30">
        <v>101573.47</v>
      </c>
      <c r="F275" s="52">
        <v>101855.4</v>
      </c>
      <c r="G275" s="52">
        <v>101855.4</v>
      </c>
      <c r="H275" s="52">
        <v>101855.4</v>
      </c>
    </row>
    <row r="276" spans="1:8" ht="12.75" customHeight="1" x14ac:dyDescent="0.2">
      <c r="A276" s="31">
        <v>55043</v>
      </c>
      <c r="B276" s="19" t="s">
        <v>203</v>
      </c>
      <c r="C276" s="20"/>
      <c r="D276" s="22">
        <f>D275</f>
        <v>118009.39</v>
      </c>
      <c r="E276" s="22">
        <f t="shared" ref="E276:H276" si="22">E275</f>
        <v>101573.47</v>
      </c>
      <c r="F276" s="49">
        <f t="shared" si="22"/>
        <v>101855.4</v>
      </c>
      <c r="G276" s="49">
        <f t="shared" si="22"/>
        <v>101855.4</v>
      </c>
      <c r="H276" s="49">
        <f t="shared" si="22"/>
        <v>101855.4</v>
      </c>
    </row>
    <row r="277" spans="1:8" ht="12.75" customHeight="1" x14ac:dyDescent="0.2">
      <c r="A277" s="18">
        <v>58</v>
      </c>
      <c r="B277" s="28" t="s">
        <v>204</v>
      </c>
      <c r="C277" s="29"/>
      <c r="D277" s="30">
        <v>9699.5499999999993</v>
      </c>
      <c r="E277" s="30">
        <v>7800</v>
      </c>
      <c r="F277" s="52">
        <v>7800</v>
      </c>
      <c r="G277" s="52">
        <v>7800</v>
      </c>
      <c r="H277" s="52">
        <v>7800</v>
      </c>
    </row>
    <row r="278" spans="1:8" ht="12.75" customHeight="1" x14ac:dyDescent="0.2">
      <c r="A278" s="31">
        <v>58300</v>
      </c>
      <c r="B278" s="19" t="s">
        <v>205</v>
      </c>
      <c r="C278" s="20"/>
      <c r="D278" s="22">
        <f>D277</f>
        <v>9699.5499999999993</v>
      </c>
      <c r="E278" s="22">
        <f t="shared" ref="E278:H278" si="23">E277</f>
        <v>7800</v>
      </c>
      <c r="F278" s="22">
        <f t="shared" si="23"/>
        <v>7800</v>
      </c>
      <c r="G278" s="22">
        <f t="shared" si="23"/>
        <v>7800</v>
      </c>
      <c r="H278" s="22">
        <f t="shared" si="23"/>
        <v>7800</v>
      </c>
    </row>
    <row r="279" spans="1:8" ht="22.9" customHeight="1" x14ac:dyDescent="0.2">
      <c r="A279" s="18">
        <v>62</v>
      </c>
      <c r="B279" s="28" t="s">
        <v>206</v>
      </c>
      <c r="C279" s="29"/>
      <c r="D279" s="30">
        <v>0</v>
      </c>
      <c r="E279" s="30">
        <v>820.49</v>
      </c>
      <c r="F279" s="52">
        <v>600</v>
      </c>
      <c r="G279" s="52">
        <v>600</v>
      </c>
      <c r="H279" s="52">
        <v>600</v>
      </c>
    </row>
    <row r="280" spans="1:8" ht="12.6" customHeight="1" x14ac:dyDescent="0.2">
      <c r="A280" s="31">
        <v>62300</v>
      </c>
      <c r="B280" s="19" t="s">
        <v>207</v>
      </c>
      <c r="C280" s="20"/>
      <c r="D280" s="22">
        <f>D279</f>
        <v>0</v>
      </c>
      <c r="E280" s="22">
        <f t="shared" ref="E280:H280" si="24">E279</f>
        <v>820.49</v>
      </c>
      <c r="F280" s="22">
        <f t="shared" si="24"/>
        <v>600</v>
      </c>
      <c r="G280" s="22">
        <f t="shared" si="24"/>
        <v>600</v>
      </c>
      <c r="H280" s="22">
        <f t="shared" si="24"/>
        <v>600</v>
      </c>
    </row>
    <row r="281" spans="1:8" ht="12.75" customHeight="1" x14ac:dyDescent="0.2">
      <c r="A281" s="18">
        <v>63</v>
      </c>
      <c r="B281" s="28" t="s">
        <v>208</v>
      </c>
      <c r="C281" s="29"/>
      <c r="D281" s="30">
        <v>2531.42</v>
      </c>
      <c r="E281" s="30">
        <v>0</v>
      </c>
      <c r="F281" s="30">
        <v>0</v>
      </c>
      <c r="G281" s="30">
        <v>0</v>
      </c>
      <c r="H281" s="30">
        <v>0</v>
      </c>
    </row>
    <row r="282" spans="1:8" ht="12.75" customHeight="1" x14ac:dyDescent="0.2">
      <c r="A282" s="31">
        <v>63000</v>
      </c>
      <c r="B282" s="19" t="s">
        <v>209</v>
      </c>
      <c r="C282" s="20"/>
      <c r="D282" s="22">
        <f>D281</f>
        <v>2531.42</v>
      </c>
      <c r="E282" s="22">
        <f t="shared" ref="E282:H282" si="25">E281</f>
        <v>0</v>
      </c>
      <c r="F282" s="22">
        <f t="shared" si="25"/>
        <v>0</v>
      </c>
      <c r="G282" s="22">
        <f t="shared" si="25"/>
        <v>0</v>
      </c>
      <c r="H282" s="22">
        <f t="shared" si="25"/>
        <v>0</v>
      </c>
    </row>
    <row r="283" spans="1:8" ht="22.9" customHeight="1" x14ac:dyDescent="0.2">
      <c r="A283" s="18">
        <v>72</v>
      </c>
      <c r="B283" s="28" t="s">
        <v>210</v>
      </c>
      <c r="C283" s="29"/>
      <c r="D283" s="30">
        <v>5589.09</v>
      </c>
      <c r="E283" s="30">
        <v>12713.57</v>
      </c>
      <c r="F283" s="52">
        <v>2000</v>
      </c>
      <c r="G283" s="52">
        <v>0</v>
      </c>
      <c r="H283" s="52">
        <v>0</v>
      </c>
    </row>
    <row r="284" spans="1:8" ht="22.9" customHeight="1" x14ac:dyDescent="0.2">
      <c r="A284" s="31">
        <v>72300</v>
      </c>
      <c r="B284" s="19" t="s">
        <v>211</v>
      </c>
      <c r="C284" s="20"/>
      <c r="D284" s="22">
        <f>D283</f>
        <v>5589.09</v>
      </c>
      <c r="E284" s="22">
        <f t="shared" ref="E284:F284" si="26">E283</f>
        <v>12713.57</v>
      </c>
      <c r="F284" s="48">
        <f t="shared" si="26"/>
        <v>2000</v>
      </c>
      <c r="G284" s="48">
        <v>0</v>
      </c>
      <c r="H284" s="48">
        <v>0</v>
      </c>
    </row>
    <row r="285" spans="1:8" ht="22.9" customHeight="1" x14ac:dyDescent="0.2">
      <c r="A285" s="17"/>
      <c r="B285" s="33" t="s">
        <v>212</v>
      </c>
      <c r="C285" s="33"/>
      <c r="D285" s="32">
        <f>D256+D258+D260+D262+D265+D269+D275+D277+D279+D281+D283</f>
        <v>2423940.59</v>
      </c>
      <c r="E285" s="32">
        <f>E256+E258+E260+E262+E265+E267+E269+E275+E277+E279+E281+E283</f>
        <v>2579727.6900000004</v>
      </c>
      <c r="F285" s="32">
        <f t="shared" ref="F285:H285" si="27">F256+F258+F260+F262+F265+F267+F269+F275+F277+F279+F281+F283</f>
        <v>2708817.26</v>
      </c>
      <c r="G285" s="32">
        <f t="shared" si="27"/>
        <v>2611547.2599999998</v>
      </c>
      <c r="H285" s="32">
        <f t="shared" si="27"/>
        <v>2611547.2599999998</v>
      </c>
    </row>
    <row r="286" spans="1:8" x14ac:dyDescent="0.2">
      <c r="D286" s="1"/>
      <c r="E286" s="1"/>
      <c r="F286" s="1"/>
      <c r="G286" s="1"/>
      <c r="H286" s="1"/>
    </row>
    <row r="287" spans="1:8" x14ac:dyDescent="0.2">
      <c r="D287" s="1"/>
      <c r="E287" s="1"/>
      <c r="F287" s="1"/>
      <c r="G287" s="1"/>
      <c r="H287" s="1"/>
    </row>
    <row r="290" spans="6:6" x14ac:dyDescent="0.2">
      <c r="F290" t="s">
        <v>213</v>
      </c>
    </row>
    <row r="292" spans="6:6" x14ac:dyDescent="0.2">
      <c r="F292" t="s">
        <v>214</v>
      </c>
    </row>
    <row r="293" spans="6:6" x14ac:dyDescent="0.2">
      <c r="F293" s="20" t="s">
        <v>217</v>
      </c>
    </row>
  </sheetData>
  <mergeCells count="54">
    <mergeCell ref="A243:H243"/>
    <mergeCell ref="A250:H250"/>
    <mergeCell ref="B18:C18"/>
    <mergeCell ref="A19:C19"/>
    <mergeCell ref="B37:C37"/>
    <mergeCell ref="B38:C38"/>
    <mergeCell ref="B39:C39"/>
    <mergeCell ref="A33:H33"/>
    <mergeCell ref="B34:C34"/>
    <mergeCell ref="A35:H35"/>
    <mergeCell ref="B36:C36"/>
    <mergeCell ref="A22:H22"/>
    <mergeCell ref="B23:C23"/>
    <mergeCell ref="A24:H24"/>
    <mergeCell ref="A31:C31"/>
    <mergeCell ref="B25:C25"/>
    <mergeCell ref="B26:C26"/>
    <mergeCell ref="B27:C27"/>
    <mergeCell ref="B28:C28"/>
    <mergeCell ref="B29:C29"/>
    <mergeCell ref="B12:C12"/>
    <mergeCell ref="B13:C13"/>
    <mergeCell ref="B14:C14"/>
    <mergeCell ref="B16:C16"/>
    <mergeCell ref="B17:C17"/>
    <mergeCell ref="A15:H15"/>
    <mergeCell ref="B6:C6"/>
    <mergeCell ref="B8:C8"/>
    <mergeCell ref="B9:C9"/>
    <mergeCell ref="B10:C10"/>
    <mergeCell ref="B11:C11"/>
    <mergeCell ref="A7:H7"/>
    <mergeCell ref="A163:H163"/>
    <mergeCell ref="A180:H180"/>
    <mergeCell ref="A204:H204"/>
    <mergeCell ref="A44:H44"/>
    <mergeCell ref="A191:H191"/>
    <mergeCell ref="A193:B193"/>
    <mergeCell ref="A251:B251"/>
    <mergeCell ref="A234:H234"/>
    <mergeCell ref="A254:C254"/>
    <mergeCell ref="A178:H178"/>
    <mergeCell ref="A2:H2"/>
    <mergeCell ref="A3:H3"/>
    <mergeCell ref="A4:H4"/>
    <mergeCell ref="A47:H47"/>
    <mergeCell ref="A50:H50"/>
    <mergeCell ref="A48:B48"/>
    <mergeCell ref="A68:H68"/>
    <mergeCell ref="A225:H225"/>
    <mergeCell ref="A70:H70"/>
    <mergeCell ref="A75:H75"/>
    <mergeCell ref="A77:H77"/>
    <mergeCell ref="A165:H165"/>
  </mergeCells>
  <phoneticPr fontId="0" type="noConversion"/>
  <pageMargins left="0.39370078740157483" right="0.39370078740157483" top="0.59055118110236227" bottom="0.59055118110236227" header="0.59055118110236227" footer="0.59055118110236227"/>
  <pageSetup paperSize="9" scale="89" fitToHeight="0" orientation="portrait" r:id="rId1"/>
  <headerFooter>
    <oddFooter>&amp;L&amp;C&amp;R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abSelected="1" workbookViewId="0">
      <selection activeCell="I33" sqref="I33"/>
    </sheetView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Naslovna stranica</vt:lpstr>
      <vt:lpstr>Sažetak</vt:lpstr>
      <vt:lpstr>Plan prihoda i primitaka</vt:lpstr>
      <vt:lpstr>Plan rashoda i izdataka</vt:lpstr>
      <vt:lpstr>List2</vt:lpstr>
      <vt:lpstr>'Plan rashoda i izdataka'!Ispis_naslova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2022-06-19T20:52:44Z</dcterms:created>
  <dcterms:modified xsi:type="dcterms:W3CDTF">2025-03-03T14:05:24Z</dcterms:modified>
  <cp:category/>
  <cp:contentStatus/>
</cp:coreProperties>
</file>